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mdek12-my.sharepoint.com/personal/ljohnson_mdek12_org/Documents/Documents/Assessments/"/>
    </mc:Choice>
  </mc:AlternateContent>
  <xr:revisionPtr revIDLastSave="20" documentId="8_{B97EEC82-B2D1-4CF2-95BF-ACABD9ABDFD7}" xr6:coauthVersionLast="47" xr6:coauthVersionMax="47" xr10:uidLastSave="{EB5407D9-D3E5-4265-A8CA-6A5B953BE35A}"/>
  <bookViews>
    <workbookView xWindow="28680" yWindow="-120" windowWidth="29040" windowHeight="15840" xr2:uid="{00000000-000D-0000-FFFF-FFFF00000000}"/>
  </bookViews>
  <sheets>
    <sheet name="FY23" sheetId="15" r:id="rId1"/>
    <sheet name="03.18 (2)" sheetId="13" state="hidden" r:id="rId2"/>
  </sheets>
  <definedNames>
    <definedName name="_xlnm._FilterDatabase" localSheetId="0" hidden="1">'FY23'!$A$4:$N$154</definedName>
    <definedName name="_xlnm.Print_Area" localSheetId="0">'FY23'!$A$1:$N$154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3" i="15" l="1"/>
  <c r="N153" i="15"/>
  <c r="C67" i="15"/>
  <c r="I27" i="15"/>
  <c r="I26" i="15"/>
  <c r="C24" i="15" l="1"/>
  <c r="C23" i="15"/>
  <c r="C30" i="15"/>
  <c r="A154" i="15" l="1"/>
  <c r="I152" i="15"/>
  <c r="N152" i="15" s="1"/>
  <c r="I151" i="15"/>
  <c r="N151" i="15" s="1"/>
  <c r="I150" i="15"/>
  <c r="N150" i="15" s="1"/>
  <c r="I149" i="15"/>
  <c r="N149" i="15" s="1"/>
  <c r="I148" i="15"/>
  <c r="N148" i="15" s="1"/>
  <c r="I147" i="15"/>
  <c r="N147" i="15" s="1"/>
  <c r="I146" i="15"/>
  <c r="N146" i="15" s="1"/>
  <c r="I145" i="15"/>
  <c r="N145" i="15" s="1"/>
  <c r="I144" i="15"/>
  <c r="N144" i="15" s="1"/>
  <c r="I143" i="15"/>
  <c r="N143" i="15" s="1"/>
  <c r="I142" i="15"/>
  <c r="N142" i="15" s="1"/>
  <c r="I141" i="15"/>
  <c r="N141" i="15" s="1"/>
  <c r="I140" i="15"/>
  <c r="N140" i="15" s="1"/>
  <c r="I139" i="15"/>
  <c r="N139" i="15" s="1"/>
  <c r="I138" i="15"/>
  <c r="N138" i="15" s="1"/>
  <c r="I137" i="15"/>
  <c r="N137" i="15" s="1"/>
  <c r="I136" i="15"/>
  <c r="N136" i="15" s="1"/>
  <c r="I135" i="15"/>
  <c r="N135" i="15" s="1"/>
  <c r="I134" i="15"/>
  <c r="N134" i="15" s="1"/>
  <c r="I133" i="15"/>
  <c r="N133" i="15" s="1"/>
  <c r="I132" i="15"/>
  <c r="N132" i="15" s="1"/>
  <c r="I131" i="15"/>
  <c r="N131" i="15" s="1"/>
  <c r="I130" i="15"/>
  <c r="N130" i="15" s="1"/>
  <c r="I129" i="15"/>
  <c r="N129" i="15" s="1"/>
  <c r="I128" i="15"/>
  <c r="N128" i="15" s="1"/>
  <c r="I127" i="15"/>
  <c r="N127" i="15" s="1"/>
  <c r="C127" i="15"/>
  <c r="I126" i="15"/>
  <c r="N126" i="15" s="1"/>
  <c r="I125" i="15"/>
  <c r="N125" i="15" s="1"/>
  <c r="I124" i="15"/>
  <c r="N124" i="15" s="1"/>
  <c r="I123" i="15"/>
  <c r="N123" i="15" s="1"/>
  <c r="I122" i="15"/>
  <c r="N122" i="15" s="1"/>
  <c r="I121" i="15"/>
  <c r="N121" i="15" s="1"/>
  <c r="I120" i="15"/>
  <c r="N120" i="15" s="1"/>
  <c r="I119" i="15"/>
  <c r="N119" i="15" s="1"/>
  <c r="I118" i="15"/>
  <c r="N118" i="15" s="1"/>
  <c r="I117" i="15"/>
  <c r="N117" i="15" s="1"/>
  <c r="I116" i="15"/>
  <c r="N116" i="15" s="1"/>
  <c r="I115" i="15"/>
  <c r="N115" i="15" s="1"/>
  <c r="I114" i="15"/>
  <c r="N114" i="15" s="1"/>
  <c r="I113" i="15"/>
  <c r="N113" i="15" s="1"/>
  <c r="I112" i="15"/>
  <c r="N112" i="15" s="1"/>
  <c r="I111" i="15"/>
  <c r="N111" i="15" s="1"/>
  <c r="I110" i="15"/>
  <c r="N110" i="15" s="1"/>
  <c r="I109" i="15"/>
  <c r="N109" i="15" s="1"/>
  <c r="I108" i="15"/>
  <c r="N108" i="15" s="1"/>
  <c r="I107" i="15"/>
  <c r="N107" i="15" s="1"/>
  <c r="I106" i="15"/>
  <c r="N106" i="15" s="1"/>
  <c r="I105" i="15"/>
  <c r="N105" i="15" s="1"/>
  <c r="I104" i="15"/>
  <c r="N104" i="15" s="1"/>
  <c r="I103" i="15"/>
  <c r="N103" i="15" s="1"/>
  <c r="I102" i="15"/>
  <c r="N102" i="15" s="1"/>
  <c r="I101" i="15"/>
  <c r="N101" i="15" s="1"/>
  <c r="I100" i="15"/>
  <c r="N100" i="15" s="1"/>
  <c r="I99" i="15"/>
  <c r="N99" i="15" s="1"/>
  <c r="I98" i="15"/>
  <c r="N98" i="15" s="1"/>
  <c r="I97" i="15"/>
  <c r="N97" i="15" s="1"/>
  <c r="I96" i="15"/>
  <c r="N96" i="15" s="1"/>
  <c r="I95" i="15"/>
  <c r="N95" i="15" s="1"/>
  <c r="I94" i="15"/>
  <c r="N94" i="15" s="1"/>
  <c r="I93" i="15"/>
  <c r="N93" i="15" s="1"/>
  <c r="I92" i="15"/>
  <c r="N92" i="15" s="1"/>
  <c r="I91" i="15"/>
  <c r="N91" i="15" s="1"/>
  <c r="I90" i="15"/>
  <c r="N90" i="15" s="1"/>
  <c r="I89" i="15"/>
  <c r="N89" i="15" s="1"/>
  <c r="I88" i="15"/>
  <c r="N88" i="15" s="1"/>
  <c r="I87" i="15"/>
  <c r="N87" i="15" s="1"/>
  <c r="I86" i="15"/>
  <c r="N86" i="15" s="1"/>
  <c r="I85" i="15"/>
  <c r="N85" i="15" s="1"/>
  <c r="I84" i="15"/>
  <c r="N84" i="15" s="1"/>
  <c r="I83" i="15"/>
  <c r="N83" i="15" s="1"/>
  <c r="I82" i="15"/>
  <c r="N82" i="15" s="1"/>
  <c r="I81" i="15"/>
  <c r="N81" i="15" s="1"/>
  <c r="I80" i="15"/>
  <c r="N80" i="15" s="1"/>
  <c r="I79" i="15"/>
  <c r="N79" i="15" s="1"/>
  <c r="I78" i="15"/>
  <c r="N78" i="15" s="1"/>
  <c r="I77" i="15"/>
  <c r="N77" i="15" s="1"/>
  <c r="I76" i="15"/>
  <c r="N76" i="15" s="1"/>
  <c r="I75" i="15"/>
  <c r="N75" i="15" s="1"/>
  <c r="I74" i="15"/>
  <c r="N74" i="15" s="1"/>
  <c r="I73" i="15"/>
  <c r="N73" i="15" s="1"/>
  <c r="I72" i="15"/>
  <c r="N72" i="15" s="1"/>
  <c r="I71" i="15"/>
  <c r="N71" i="15" s="1"/>
  <c r="I70" i="15"/>
  <c r="N70" i="15" s="1"/>
  <c r="I69" i="15"/>
  <c r="N69" i="15" s="1"/>
  <c r="I68" i="15"/>
  <c r="N68" i="15" s="1"/>
  <c r="I67" i="15"/>
  <c r="N67" i="15" s="1"/>
  <c r="I66" i="15"/>
  <c r="N66" i="15" s="1"/>
  <c r="I65" i="15"/>
  <c r="N65" i="15" s="1"/>
  <c r="I64" i="15"/>
  <c r="N64" i="15" s="1"/>
  <c r="I63" i="15"/>
  <c r="N63" i="15" s="1"/>
  <c r="I62" i="15"/>
  <c r="N62" i="15" s="1"/>
  <c r="I61" i="15"/>
  <c r="N61" i="15" s="1"/>
  <c r="I60" i="15"/>
  <c r="N60" i="15" s="1"/>
  <c r="I59" i="15"/>
  <c r="N59" i="15" s="1"/>
  <c r="I58" i="15"/>
  <c r="N58" i="15" s="1"/>
  <c r="I57" i="15"/>
  <c r="N57" i="15" s="1"/>
  <c r="C57" i="15"/>
  <c r="I56" i="15"/>
  <c r="N56" i="15" s="1"/>
  <c r="C56" i="15"/>
  <c r="I55" i="15"/>
  <c r="N55" i="15" s="1"/>
  <c r="C55" i="15"/>
  <c r="I54" i="15"/>
  <c r="N54" i="15" s="1"/>
  <c r="C54" i="15"/>
  <c r="I53" i="15"/>
  <c r="N53" i="15" s="1"/>
  <c r="I52" i="15"/>
  <c r="N52" i="15" s="1"/>
  <c r="I51" i="15"/>
  <c r="N51" i="15" s="1"/>
  <c r="I50" i="15"/>
  <c r="N50" i="15" s="1"/>
  <c r="C50" i="15"/>
  <c r="I49" i="15"/>
  <c r="N49" i="15" s="1"/>
  <c r="C49" i="15"/>
  <c r="I48" i="15"/>
  <c r="N48" i="15" s="1"/>
  <c r="I47" i="15"/>
  <c r="N47" i="15" s="1"/>
  <c r="I46" i="15"/>
  <c r="N46" i="15" s="1"/>
  <c r="I45" i="15"/>
  <c r="N45" i="15" s="1"/>
  <c r="I44" i="15"/>
  <c r="N44" i="15" s="1"/>
  <c r="I43" i="15"/>
  <c r="N43" i="15" s="1"/>
  <c r="I42" i="15"/>
  <c r="N42" i="15" s="1"/>
  <c r="I41" i="15"/>
  <c r="N41" i="15" s="1"/>
  <c r="I40" i="15"/>
  <c r="N40" i="15" s="1"/>
  <c r="I39" i="15"/>
  <c r="N39" i="15" s="1"/>
  <c r="I38" i="15"/>
  <c r="N38" i="15" s="1"/>
  <c r="I37" i="15"/>
  <c r="N37" i="15" s="1"/>
  <c r="I36" i="15"/>
  <c r="N36" i="15" s="1"/>
  <c r="I35" i="15"/>
  <c r="N35" i="15" s="1"/>
  <c r="I34" i="15"/>
  <c r="N34" i="15" s="1"/>
  <c r="I33" i="15"/>
  <c r="N33" i="15" s="1"/>
  <c r="N32" i="15"/>
  <c r="I31" i="15"/>
  <c r="N31" i="15" s="1"/>
  <c r="I30" i="15"/>
  <c r="N30" i="15" s="1"/>
  <c r="I29" i="15"/>
  <c r="N29" i="15" s="1"/>
  <c r="I28" i="15"/>
  <c r="N28" i="15" s="1"/>
  <c r="N27" i="15"/>
  <c r="N26" i="15"/>
  <c r="I25" i="15"/>
  <c r="N25" i="15" s="1"/>
  <c r="I24" i="15"/>
  <c r="N24" i="15" s="1"/>
  <c r="I23" i="15"/>
  <c r="N23" i="15" s="1"/>
  <c r="I22" i="15"/>
  <c r="N22" i="15" s="1"/>
  <c r="I21" i="15"/>
  <c r="N21" i="15" s="1"/>
  <c r="I20" i="15"/>
  <c r="N20" i="15" s="1"/>
  <c r="I19" i="15"/>
  <c r="N19" i="15" s="1"/>
  <c r="I18" i="15"/>
  <c r="N18" i="15" s="1"/>
  <c r="I17" i="15"/>
  <c r="N17" i="15" s="1"/>
  <c r="I16" i="15"/>
  <c r="N16" i="15" s="1"/>
  <c r="I15" i="15"/>
  <c r="N15" i="15" s="1"/>
  <c r="I14" i="15"/>
  <c r="N14" i="15" s="1"/>
  <c r="I13" i="15"/>
  <c r="N13" i="15" s="1"/>
  <c r="I12" i="15"/>
  <c r="N12" i="15" s="1"/>
  <c r="I11" i="15"/>
  <c r="N11" i="15" s="1"/>
  <c r="I10" i="15"/>
  <c r="N10" i="15" s="1"/>
  <c r="I9" i="15"/>
  <c r="I8" i="15"/>
  <c r="N8" i="15" s="1"/>
  <c r="I7" i="15"/>
  <c r="N7" i="15" s="1"/>
  <c r="I6" i="15"/>
  <c r="N6" i="15" s="1"/>
  <c r="N9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tc={995F18AA-E69B-4070-8B57-254C7FEA7128}</author>
  </authors>
  <commentList>
    <comment ref="C14" authorId="0" shapeId="0" xr:uid="{995F18AA-E69B-4070-8B57-254C7FEA7128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 says Shelby N &amp; I
17,026.124
36,915,704</t>
      </text>
    </comment>
  </commentList>
</comments>
</file>

<file path=xl/sharedStrings.xml><?xml version="1.0" encoding="utf-8"?>
<sst xmlns="http://schemas.openxmlformats.org/spreadsheetml/2006/main" count="192" uniqueCount="178">
  <si>
    <t xml:space="preserve"> ASSESSMENT/TAX LEVY INFORMATION 2022-23</t>
  </si>
  <si>
    <t>District</t>
  </si>
  <si>
    <t>Assess</t>
  </si>
  <si>
    <t>Homestead          Credit</t>
  </si>
  <si>
    <t>Homestead Evaluation</t>
  </si>
  <si>
    <t>Current</t>
  </si>
  <si>
    <t>Voc. Ed.</t>
  </si>
  <si>
    <t>Other</t>
  </si>
  <si>
    <t>Total Curr.</t>
  </si>
  <si>
    <t>General</t>
  </si>
  <si>
    <t>Ad. Val.</t>
  </si>
  <si>
    <t>TOTAL</t>
  </si>
  <si>
    <t>Notes</t>
  </si>
  <si>
    <t>No.</t>
  </si>
  <si>
    <t>District Name</t>
  </si>
  <si>
    <t>Value</t>
  </si>
  <si>
    <t>Credit</t>
  </si>
  <si>
    <t>Evaluation</t>
  </si>
  <si>
    <t>Mills</t>
  </si>
  <si>
    <t>Oper. Mills</t>
  </si>
  <si>
    <t>3 Mill</t>
  </si>
  <si>
    <t>Obligat.</t>
  </si>
  <si>
    <t>Shortfall</t>
  </si>
  <si>
    <t>LEVIED</t>
  </si>
  <si>
    <t>NATCHEZ- ADAMS</t>
  </si>
  <si>
    <t>ALCORN COUNTY</t>
  </si>
  <si>
    <t>CORINTH</t>
  </si>
  <si>
    <t>AMITE COUNTY</t>
  </si>
  <si>
    <t>ATTALA COUNTY</t>
  </si>
  <si>
    <t>KOSCIUSKO</t>
  </si>
  <si>
    <t>BENTON COUNTY</t>
  </si>
  <si>
    <t>CLEVELAND</t>
  </si>
  <si>
    <t>NORTH BOLIVAR</t>
  </si>
  <si>
    <t xml:space="preserve">WEST BOLIVAR </t>
  </si>
  <si>
    <t>CALHOUN COUNTY</t>
  </si>
  <si>
    <t>CARROLL COUNTY</t>
  </si>
  <si>
    <t>CHICKASAW</t>
  </si>
  <si>
    <t>OKOLONA (CHICKASAW)</t>
  </si>
  <si>
    <t>OKOLONA (MONROE)</t>
  </si>
  <si>
    <t>CHOCTAW COUNTY</t>
  </si>
  <si>
    <t>CLAIBORNE COUNTY</t>
  </si>
  <si>
    <t>ENTERPRISE</t>
  </si>
  <si>
    <t>QUITMAN</t>
  </si>
  <si>
    <t>WEST POINT CONSOLIDATED</t>
  </si>
  <si>
    <t>COAHOMA COUNTY</t>
  </si>
  <si>
    <t>CLARKSDALE</t>
  </si>
  <si>
    <t>COPIAH COUNTY</t>
  </si>
  <si>
    <t>HAZLEHURST</t>
  </si>
  <si>
    <t>COVINGTON COUNTY</t>
  </si>
  <si>
    <t>DESOTO COUNTY</t>
  </si>
  <si>
    <t>FORREST COUNTY</t>
  </si>
  <si>
    <t>FORREST AHS</t>
  </si>
  <si>
    <t>HATTIESBURG (FORREST)</t>
  </si>
  <si>
    <t>HATTIESBURG (LAMAR)</t>
  </si>
  <si>
    <t>PETAL</t>
  </si>
  <si>
    <t>FRANKLIN COUNTY</t>
  </si>
  <si>
    <t>GEORGE COUNTY</t>
  </si>
  <si>
    <t>GREENE COUNTY</t>
  </si>
  <si>
    <t>GRENADA PUBLIC</t>
  </si>
  <si>
    <t>HANCOCK COUNTY</t>
  </si>
  <si>
    <t>BAY ST. LOUIS/WAVELAND</t>
  </si>
  <si>
    <t>HARRISON COUNTY</t>
  </si>
  <si>
    <t>BILOXI</t>
  </si>
  <si>
    <t>GULFPORT</t>
  </si>
  <si>
    <t>LONG BEACH</t>
  </si>
  <si>
    <t>PASS CHRISTIAN</t>
  </si>
  <si>
    <t>HINDS COUNTY</t>
  </si>
  <si>
    <t>JACKSON PUBLIC</t>
  </si>
  <si>
    <t>CLINTON</t>
  </si>
  <si>
    <t>HOLMES COUNTY CONSOL</t>
  </si>
  <si>
    <t>HUMPHREYS COUNTY</t>
  </si>
  <si>
    <t>ITAWAMBA COUNTY</t>
  </si>
  <si>
    <t>JACKSON COUNTY</t>
  </si>
  <si>
    <t>MOSS POINT</t>
  </si>
  <si>
    <t>OCEAN SPRINGS</t>
  </si>
  <si>
    <t>PASCAGOULA</t>
  </si>
  <si>
    <t>EAST JASPER</t>
  </si>
  <si>
    <t>WEST JASPER</t>
  </si>
  <si>
    <t>JEFFERSON COUNTY</t>
  </si>
  <si>
    <t xml:space="preserve">JEFFERSON DAVIS </t>
  </si>
  <si>
    <t>JONES COUNTY</t>
  </si>
  <si>
    <t>LAUREL</t>
  </si>
  <si>
    <t>KEMPER COUNTY</t>
  </si>
  <si>
    <t>LAFAYETTE COUNTY</t>
  </si>
  <si>
    <t>OXFORD</t>
  </si>
  <si>
    <t>LAMAR/LUMBERTON COUNTY</t>
  </si>
  <si>
    <t>LAMAR/LUMBERTON (PEARL RIVER)</t>
  </si>
  <si>
    <t>LAUDERDALE COUNTY</t>
  </si>
  <si>
    <t>MERIDIAN</t>
  </si>
  <si>
    <t>LAWRENCE COUNTY</t>
  </si>
  <si>
    <t>LEAKE COUNTY</t>
  </si>
  <si>
    <t>LEE COUNTY</t>
  </si>
  <si>
    <t xml:space="preserve">NETTLETON-Monroe </t>
  </si>
  <si>
    <t>NETTLETON-Lee</t>
  </si>
  <si>
    <t>TUPELO</t>
  </si>
  <si>
    <t xml:space="preserve">GREENWOOD/LEFLORE </t>
  </si>
  <si>
    <t>LINCOLN COUNTY</t>
  </si>
  <si>
    <t>BROOKHAVEN</t>
  </si>
  <si>
    <t>LOWNDES COUNTY</t>
  </si>
  <si>
    <t>COLUMBUS</t>
  </si>
  <si>
    <t>MADISON COUNTY</t>
  </si>
  <si>
    <t>CANTON</t>
  </si>
  <si>
    <t>MARION COUNTY</t>
  </si>
  <si>
    <t>COLUMBIA</t>
  </si>
  <si>
    <t>MARSHALL COUNTY</t>
  </si>
  <si>
    <t>HOLLY SPRINGS</t>
  </si>
  <si>
    <t>MONROE COUNTY</t>
  </si>
  <si>
    <t>ABERDEEN</t>
  </si>
  <si>
    <t>AMORY</t>
  </si>
  <si>
    <t>WINONA/MONTGOMERY</t>
  </si>
  <si>
    <t>NESHOBA COUNTY</t>
  </si>
  <si>
    <t>PHILADELPHIA</t>
  </si>
  <si>
    <t>NEWTON COUNTY</t>
  </si>
  <si>
    <t>NEWTON MUNICIPAL</t>
  </si>
  <si>
    <t>UNION (NEWTON)</t>
  </si>
  <si>
    <t>UNION (NESHOBA)</t>
  </si>
  <si>
    <t>NOXUBEE COUNTY</t>
  </si>
  <si>
    <t>STARKVILLE-OKTIBBEHA CONSOL</t>
  </si>
  <si>
    <t>NORTH PANOLA</t>
  </si>
  <si>
    <t>SOUTH PANOLA</t>
  </si>
  <si>
    <t>PEARL RIVER COUNTY</t>
  </si>
  <si>
    <t>PICAYUNE (PEARL RIVER)</t>
  </si>
  <si>
    <t>PICAYUNE (HANCOCK)</t>
  </si>
  <si>
    <t>POPLARVILLE</t>
  </si>
  <si>
    <t>PERRY COUNTY</t>
  </si>
  <si>
    <t>RICHTON</t>
  </si>
  <si>
    <t>NORTH PIKE</t>
  </si>
  <si>
    <t>SOUTH PIKE</t>
  </si>
  <si>
    <t>MCCOMB</t>
  </si>
  <si>
    <t>PONTOTOC COUNTY</t>
  </si>
  <si>
    <t>PONTOTOC CITY</t>
  </si>
  <si>
    <t>PRENTISS COUNTY</t>
  </si>
  <si>
    <t>BALDWYN-Lee</t>
  </si>
  <si>
    <t>BALDWYN-Prentiss</t>
  </si>
  <si>
    <t>BOONEVILLE</t>
  </si>
  <si>
    <t>QUITMAN COUNTY</t>
  </si>
  <si>
    <t>RANKIN COUNTY</t>
  </si>
  <si>
    <t>PEARL</t>
  </si>
  <si>
    <t>SCOTT COUNTY</t>
  </si>
  <si>
    <t>FOREST</t>
  </si>
  <si>
    <t>SOUTH DELTA/Shar.</t>
  </si>
  <si>
    <t>SOUTH DELTA/Issaq.</t>
  </si>
  <si>
    <t>SIMPSON COUNTY</t>
  </si>
  <si>
    <t>SMITH COUNTY</t>
  </si>
  <si>
    <t>STONE COUNTY</t>
  </si>
  <si>
    <t>SUNFLOWER CO CONSOLIDATED</t>
  </si>
  <si>
    <t>EAST TALLAHATCHIE</t>
  </si>
  <si>
    <t>WEST TALLAHATCHIE</t>
  </si>
  <si>
    <t>TATE COUNTY</t>
  </si>
  <si>
    <t>SENATOBIA</t>
  </si>
  <si>
    <t>NORTH TIPPAH</t>
  </si>
  <si>
    <t>SOUTH TIPPAH</t>
  </si>
  <si>
    <t>TISHOMINGO COUNTY</t>
  </si>
  <si>
    <t>TUNICA COUNTY</t>
  </si>
  <si>
    <t>UNION COUNTY</t>
  </si>
  <si>
    <t>NEW ALBANY</t>
  </si>
  <si>
    <t>WALTHALL COUNTY</t>
  </si>
  <si>
    <t>VICKSBURG-WARREN</t>
  </si>
  <si>
    <t>HOLLANDALE</t>
  </si>
  <si>
    <t>LELAND</t>
  </si>
  <si>
    <t>WESTERN LINE- Wash</t>
  </si>
  <si>
    <t>WESTERN LINE- Issaq</t>
  </si>
  <si>
    <t>GREENVILLE</t>
  </si>
  <si>
    <t>WAYNE COUNTY</t>
  </si>
  <si>
    <t>WEBSTER COUNTY</t>
  </si>
  <si>
    <t>WILKINSON COUNTY</t>
  </si>
  <si>
    <t>LOUISVILLE</t>
  </si>
  <si>
    <t>COFFEEVILLE</t>
  </si>
  <si>
    <t>WATER VALLEY (Yalo)</t>
  </si>
  <si>
    <t>WATER VALLEY (LAF)</t>
  </si>
  <si>
    <t>YAZOO COUNTY</t>
  </si>
  <si>
    <t>YAZOO CITY</t>
  </si>
  <si>
    <t>Tax Documents</t>
  </si>
  <si>
    <r>
      <t xml:space="preserve"> </t>
    </r>
    <r>
      <rPr>
        <sz val="11"/>
        <color rgb="FFFF0000"/>
        <rFont val="Calibri"/>
        <family val="2"/>
        <scheme val="minor"/>
      </rPr>
      <t>3/18</t>
    </r>
    <r>
      <rPr>
        <sz val="11"/>
        <color theme="1"/>
        <rFont val="Calibri"/>
        <family val="2"/>
        <scheme val="minor"/>
      </rPr>
      <t>-Per conversation with Ms. Jackson, she will stop what she is doing and work on the documents.  She will also contact the Chancery Clerk to confirm her part is complete.</t>
    </r>
  </si>
  <si>
    <r>
      <t xml:space="preserve">  </t>
    </r>
    <r>
      <rPr>
        <sz val="11"/>
        <color rgb="FFFF0000"/>
        <rFont val="Calibri"/>
        <family val="2"/>
        <scheme val="minor"/>
      </rPr>
      <t xml:space="preserve">3/18 - </t>
    </r>
    <r>
      <rPr>
        <sz val="11"/>
        <rFont val="Calibri"/>
        <family val="2"/>
        <scheme val="minor"/>
      </rPr>
      <t xml:space="preserve">Called Mr. Pickering - he was not available so left a message requesting the tax resolutions for Lincoln County and City of Brookhaven.  </t>
    </r>
  </si>
  <si>
    <r>
      <t xml:space="preserve"> </t>
    </r>
    <r>
      <rPr>
        <sz val="11"/>
        <color rgb="FFFF0000"/>
        <rFont val="Calibri"/>
        <family val="2"/>
        <scheme val="minor"/>
      </rPr>
      <t xml:space="preserve">3/18 - </t>
    </r>
    <r>
      <rPr>
        <sz val="11"/>
        <rFont val="Calibri"/>
        <family val="2"/>
        <scheme val="minor"/>
      </rPr>
      <t xml:space="preserve">Called Mr. Pickering - he was not available so left a message requesting the tax resolutions for Lincoln County and City of Brookhaven.  </t>
    </r>
  </si>
  <si>
    <t>Valuation Increase/Decrease Explanation</t>
  </si>
  <si>
    <r>
      <t xml:space="preserve"> </t>
    </r>
    <r>
      <rPr>
        <sz val="11"/>
        <color rgb="FFFF0000"/>
        <rFont val="Calibri"/>
        <family val="2"/>
        <scheme val="minor"/>
      </rPr>
      <t xml:space="preserve">3/18 </t>
    </r>
    <r>
      <rPr>
        <sz val="11"/>
        <color theme="1"/>
        <rFont val="Calibri"/>
        <family val="2"/>
        <scheme val="minor"/>
      </rPr>
      <t>- Sent follow-up email for clarity on explanation provided on 3/5/21.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</si>
</sst>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0" fontId="7" fillId="0" borderId="0" xfId="0" applyNumberFormat="1" applyFont="1" applyAlignment="1">
      <alignment horizontal="right"/>
    </xf>
    <xf numFmtId="0" fontId="4" fillId="0" borderId="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" fontId="7" fillId="0" borderId="2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left"/>
    </xf>
    <xf numFmtId="4" fontId="7" fillId="0" borderId="3" xfId="0" applyNumberFormat="1" applyFont="1" applyBorder="1"/>
    <xf numFmtId="2" fontId="7" fillId="0" borderId="3" xfId="0" applyNumberFormat="1" applyFont="1" applyBorder="1"/>
    <xf numFmtId="4" fontId="7" fillId="0" borderId="8" xfId="0" applyNumberFormat="1" applyFont="1" applyBorder="1"/>
    <xf numFmtId="0" fontId="7" fillId="0" borderId="3" xfId="0" applyFont="1" applyBorder="1" applyAlignment="1">
      <alignment horizontal="right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4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7" fillId="0" borderId="0" xfId="1" applyNumberFormat="1" applyFont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3" borderId="6" xfId="0" applyNumberFormat="1" applyFont="1" applyFill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8" fontId="8" fillId="0" borderId="0" xfId="1" applyNumberFormat="1" applyFont="1" applyFill="1"/>
    <xf numFmtId="14" fontId="13" fillId="0" borderId="0" xfId="0" applyNumberFormat="1" applyFont="1" applyAlignment="1">
      <alignment horizontal="center"/>
    </xf>
    <xf numFmtId="4" fontId="14" fillId="0" borderId="2" xfId="0" applyNumberFormat="1" applyFont="1" applyBorder="1"/>
    <xf numFmtId="4" fontId="14" fillId="0" borderId="2" xfId="0" applyNumberFormat="1" applyFont="1" applyBorder="1" applyAlignment="1">
      <alignment horizontal="right"/>
    </xf>
    <xf numFmtId="4" fontId="14" fillId="4" borderId="2" xfId="0" applyNumberFormat="1" applyFont="1" applyFill="1" applyBorder="1" applyAlignment="1">
      <alignment horizontal="right"/>
    </xf>
    <xf numFmtId="0" fontId="2" fillId="0" borderId="0" xfId="0" quotePrefix="1" applyFont="1" applyAlignment="1">
      <alignment horizontal="center" vertical="center" wrapText="1"/>
    </xf>
    <xf numFmtId="4" fontId="14" fillId="0" borderId="9" xfId="0" applyNumberFormat="1" applyFont="1" applyBorder="1"/>
    <xf numFmtId="2" fontId="14" fillId="0" borderId="2" xfId="0" applyNumberFormat="1" applyFont="1" applyBorder="1"/>
    <xf numFmtId="4" fontId="14" fillId="0" borderId="3" xfId="0" applyNumberFormat="1" applyFont="1" applyBorder="1"/>
    <xf numFmtId="0" fontId="14" fillId="0" borderId="0" xfId="0" applyFont="1"/>
    <xf numFmtId="2" fontId="14" fillId="0" borderId="9" xfId="0" applyNumberFormat="1" applyFont="1" applyBorder="1"/>
    <xf numFmtId="0" fontId="14" fillId="0" borderId="2" xfId="0" applyFont="1" applyBorder="1"/>
    <xf numFmtId="2" fontId="14" fillId="3" borderId="9" xfId="0" applyNumberFormat="1" applyFont="1" applyFill="1" applyBorder="1"/>
    <xf numFmtId="2" fontId="14" fillId="3" borderId="2" xfId="0" applyNumberFormat="1" applyFont="1" applyFill="1" applyBorder="1"/>
    <xf numFmtId="4" fontId="14" fillId="3" borderId="2" xfId="0" applyNumberFormat="1" applyFont="1" applyFill="1" applyBorder="1"/>
    <xf numFmtId="0" fontId="15" fillId="0" borderId="0" xfId="0" applyFont="1"/>
    <xf numFmtId="0" fontId="16" fillId="0" borderId="2" xfId="0" applyFont="1" applyBorder="1"/>
    <xf numFmtId="0" fontId="17" fillId="3" borderId="0" xfId="0" applyFont="1" applyFill="1"/>
    <xf numFmtId="0" fontId="14" fillId="3" borderId="2" xfId="0" applyFont="1" applyFill="1" applyBorder="1"/>
    <xf numFmtId="3" fontId="14" fillId="3" borderId="6" xfId="0" applyNumberFormat="1" applyFont="1" applyFill="1" applyBorder="1" applyAlignment="1">
      <alignment horizontal="right"/>
    </xf>
    <xf numFmtId="0" fontId="2" fillId="0" borderId="0" xfId="0" quotePrefix="1" applyFont="1" applyAlignment="1">
      <alignment horizontal="center" vertical="center" wrapText="1"/>
    </xf>
    <xf numFmtId="0" fontId="4" fillId="0" borderId="1" xfId="0" applyFont="1" applyFill="1" applyBorder="1"/>
    <xf numFmtId="40" fontId="5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40" fontId="6" fillId="5" borderId="2" xfId="0" applyNumberFormat="1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40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/>
    <xf numFmtId="0" fontId="0" fillId="0" borderId="0" xfId="0" applyFill="1"/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right"/>
    </xf>
    <xf numFmtId="4" fontId="14" fillId="0" borderId="2" xfId="0" applyNumberFormat="1" applyFont="1" applyFill="1" applyBorder="1" applyAlignment="1">
      <alignment horizontal="right"/>
    </xf>
    <xf numFmtId="4" fontId="14" fillId="0" borderId="9" xfId="0" applyNumberFormat="1" applyFont="1" applyFill="1" applyBorder="1"/>
    <xf numFmtId="2" fontId="14" fillId="0" borderId="2" xfId="0" applyNumberFormat="1" applyFont="1" applyFill="1" applyBorder="1"/>
    <xf numFmtId="4" fontId="14" fillId="0" borderId="3" xfId="0" applyNumberFormat="1" applyFont="1" applyFill="1" applyBorder="1"/>
    <xf numFmtId="4" fontId="14" fillId="0" borderId="2" xfId="0" applyNumberFormat="1" applyFont="1" applyFill="1" applyBorder="1"/>
    <xf numFmtId="0" fontId="7" fillId="0" borderId="2" xfId="0" quotePrefix="1" applyFon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right"/>
    </xf>
    <xf numFmtId="2" fontId="14" fillId="0" borderId="0" xfId="0" applyNumberFormat="1" applyFont="1" applyFill="1"/>
    <xf numFmtId="0" fontId="14" fillId="0" borderId="0" xfId="0" applyFont="1" applyFill="1"/>
    <xf numFmtId="2" fontId="14" fillId="0" borderId="9" xfId="0" applyNumberFormat="1" applyFont="1" applyFill="1" applyBorder="1"/>
    <xf numFmtId="1" fontId="7" fillId="0" borderId="3" xfId="0" applyNumberFormat="1" applyFont="1" applyFill="1" applyBorder="1" applyAlignment="1">
      <alignment horizontal="right"/>
    </xf>
    <xf numFmtId="0" fontId="14" fillId="0" borderId="2" xfId="0" applyFont="1" applyFill="1" applyBorder="1"/>
    <xf numFmtId="1" fontId="7" fillId="0" borderId="5" xfId="0" applyNumberFormat="1" applyFont="1" applyFill="1" applyBorder="1" applyAlignment="1">
      <alignment horizontal="right"/>
    </xf>
    <xf numFmtId="43" fontId="8" fillId="0" borderId="0" xfId="1" applyFont="1" applyFill="1"/>
    <xf numFmtId="3" fontId="14" fillId="0" borderId="6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3" fontId="14" fillId="0" borderId="11" xfId="0" applyNumberFormat="1" applyFont="1" applyFill="1" applyBorder="1" applyAlignment="1">
      <alignment horizontal="right"/>
    </xf>
    <xf numFmtId="3" fontId="14" fillId="0" borderId="7" xfId="0" applyNumberFormat="1" applyFont="1" applyFill="1" applyBorder="1" applyAlignment="1">
      <alignment horizontal="right"/>
    </xf>
    <xf numFmtId="4" fontId="14" fillId="0" borderId="4" xfId="0" applyNumberFormat="1" applyFont="1" applyFill="1" applyBorder="1"/>
    <xf numFmtId="0" fontId="16" fillId="0" borderId="2" xfId="0" applyFont="1" applyFill="1" applyBorder="1"/>
    <xf numFmtId="1" fontId="8" fillId="0" borderId="2" xfId="0" applyNumberFormat="1" applyFont="1" applyFill="1" applyBorder="1" applyAlignment="1">
      <alignment horizontal="right"/>
    </xf>
    <xf numFmtId="0" fontId="17" fillId="0" borderId="0" xfId="0" applyFont="1" applyFill="1"/>
    <xf numFmtId="43" fontId="14" fillId="0" borderId="2" xfId="1" applyFont="1" applyFill="1" applyBorder="1"/>
    <xf numFmtId="4" fontId="14" fillId="6" borderId="2" xfId="0" applyNumberFormat="1" applyFont="1" applyFill="1" applyBorder="1"/>
    <xf numFmtId="164" fontId="7" fillId="0" borderId="0" xfId="1" applyNumberFormat="1" applyFont="1" applyFill="1" applyAlignment="1">
      <alignment horizontal="right"/>
    </xf>
    <xf numFmtId="2" fontId="7" fillId="0" borderId="0" xfId="0" applyNumberFormat="1" applyFont="1" applyFill="1"/>
    <xf numFmtId="0" fontId="4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99FF"/>
      <color rgb="FFFFCCFF"/>
      <color rgb="FFA5CDF9"/>
      <color rgb="FF00FF00"/>
      <color rgb="FF66FF99"/>
      <color rgb="FFFF3399"/>
      <color rgb="FFFF0066"/>
      <color rgb="FFB2B2B2"/>
      <color rgb="FF66FF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gela Kirkland" id="{16D136D8-4FCB-4DF4-BC56-34199CAB8172}" userId="S::akirkland@mdek12.org::fc2c5edc-0744-47cc-ad46-9b6d04fd50f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4" dT="2023-03-13T22:38:56.09" personId="{16D136D8-4FCB-4DF4-BC56-34199CAB8172}" id="{995F18AA-E69B-4070-8B57-254C7FEA7128}">
    <text>Form says Shelby N &amp; I
17,026.124
36,915,704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5880E-EA51-4C8D-AF23-AB3A1D5ED4B8}">
  <dimension ref="A1:U165"/>
  <sheetViews>
    <sheetView tabSelected="1" zoomScaleNormal="100" workbookViewId="0">
      <selection activeCell="A2" sqref="A2"/>
    </sheetView>
  </sheetViews>
  <sheetFormatPr defaultRowHeight="15" x14ac:dyDescent="0.25"/>
  <cols>
    <col min="1" max="1" width="9.7109375" customWidth="1"/>
    <col min="2" max="2" width="37.42578125" customWidth="1"/>
    <col min="3" max="3" width="19.42578125" customWidth="1"/>
    <col min="4" max="4" width="18" customWidth="1"/>
    <col min="5" max="5" width="18.7109375" customWidth="1"/>
    <col min="6" max="6" width="9.85546875" bestFit="1" customWidth="1"/>
    <col min="7" max="7" width="8.28515625" customWidth="1"/>
    <col min="8" max="8" width="7.42578125" customWidth="1"/>
    <col min="9" max="9" width="10" customWidth="1"/>
    <col min="10" max="10" width="7.42578125" customWidth="1"/>
    <col min="11" max="11" width="9" customWidth="1"/>
    <col min="12" max="12" width="8.42578125" customWidth="1"/>
    <col min="13" max="13" width="7" customWidth="1"/>
    <col min="14" max="14" width="10" customWidth="1"/>
  </cols>
  <sheetData>
    <row r="1" spans="1:21" ht="20.25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21" ht="20.25" x14ac:dyDescent="0.25">
      <c r="A2" s="35"/>
      <c r="B2" s="25"/>
      <c r="C2" s="92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21" ht="15.75" x14ac:dyDescent="0.25">
      <c r="A3" s="31">
        <v>45085</v>
      </c>
      <c r="B3" s="10"/>
      <c r="C3" s="51"/>
      <c r="D3" s="52"/>
      <c r="E3" s="53"/>
      <c r="F3" s="54"/>
      <c r="G3" s="55"/>
      <c r="H3" s="55"/>
      <c r="I3" s="55"/>
      <c r="J3" s="55"/>
      <c r="K3" s="54"/>
      <c r="L3" s="54"/>
      <c r="M3" s="1"/>
      <c r="N3" s="2"/>
    </row>
    <row r="4" spans="1:21" ht="26.25" x14ac:dyDescent="0.25">
      <c r="A4" s="59" t="s">
        <v>1</v>
      </c>
      <c r="B4" s="60"/>
      <c r="C4" s="59" t="s">
        <v>2</v>
      </c>
      <c r="D4" s="56" t="s">
        <v>3</v>
      </c>
      <c r="E4" s="57" t="s">
        <v>4</v>
      </c>
      <c r="F4" s="60" t="s">
        <v>5</v>
      </c>
      <c r="G4" s="60" t="s">
        <v>6</v>
      </c>
      <c r="H4" s="60" t="s">
        <v>7</v>
      </c>
      <c r="I4" s="60" t="s">
        <v>8</v>
      </c>
      <c r="J4" s="60"/>
      <c r="K4" s="60" t="s">
        <v>9</v>
      </c>
      <c r="L4" s="59" t="s">
        <v>10</v>
      </c>
      <c r="M4" s="59"/>
      <c r="N4" s="59" t="s">
        <v>11</v>
      </c>
      <c r="O4" s="61"/>
      <c r="P4" s="61"/>
      <c r="Q4" s="61"/>
      <c r="R4" s="61"/>
      <c r="S4" s="61"/>
      <c r="T4" s="61"/>
      <c r="U4" s="61"/>
    </row>
    <row r="5" spans="1:21" x14ac:dyDescent="0.25">
      <c r="A5" s="59" t="s">
        <v>13</v>
      </c>
      <c r="B5" s="59" t="s">
        <v>14</v>
      </c>
      <c r="C5" s="59" t="s">
        <v>15</v>
      </c>
      <c r="D5" s="58" t="s">
        <v>16</v>
      </c>
      <c r="E5" s="59" t="s">
        <v>17</v>
      </c>
      <c r="F5" s="60" t="s">
        <v>18</v>
      </c>
      <c r="G5" s="60" t="s">
        <v>18</v>
      </c>
      <c r="H5" s="60" t="s">
        <v>18</v>
      </c>
      <c r="I5" s="60" t="s">
        <v>19</v>
      </c>
      <c r="J5" s="60" t="s">
        <v>20</v>
      </c>
      <c r="K5" s="60" t="s">
        <v>21</v>
      </c>
      <c r="L5" s="59" t="s">
        <v>22</v>
      </c>
      <c r="M5" s="59" t="s">
        <v>7</v>
      </c>
      <c r="N5" s="59" t="s">
        <v>23</v>
      </c>
      <c r="O5" s="61"/>
      <c r="P5" s="61"/>
      <c r="Q5" s="61"/>
      <c r="R5" s="61"/>
      <c r="S5" s="61"/>
      <c r="T5" s="61"/>
      <c r="U5" s="61"/>
    </row>
    <row r="6" spans="1:21" x14ac:dyDescent="0.25">
      <c r="A6" s="19">
        <v>130</v>
      </c>
      <c r="B6" s="15" t="s">
        <v>24</v>
      </c>
      <c r="C6" s="29">
        <v>324837736</v>
      </c>
      <c r="D6" s="32">
        <v>349931.5</v>
      </c>
      <c r="E6" s="32">
        <v>24258470</v>
      </c>
      <c r="F6" s="18">
        <v>50.79</v>
      </c>
      <c r="G6" s="17"/>
      <c r="H6" s="17"/>
      <c r="I6" s="16">
        <f>SUM(F6:H6)</f>
        <v>50.79</v>
      </c>
      <c r="J6" s="16"/>
      <c r="K6" s="16"/>
      <c r="L6" s="16"/>
      <c r="M6" s="16"/>
      <c r="N6" s="16">
        <f>SUM(I6:M6)</f>
        <v>50.79</v>
      </c>
      <c r="O6" s="61"/>
      <c r="P6" s="61"/>
      <c r="Q6" s="61"/>
      <c r="R6" s="61"/>
      <c r="S6" s="61"/>
      <c r="T6" s="61"/>
      <c r="U6" s="61"/>
    </row>
    <row r="7" spans="1:21" x14ac:dyDescent="0.25">
      <c r="A7" s="11">
        <v>200</v>
      </c>
      <c r="B7" s="12" t="s">
        <v>25</v>
      </c>
      <c r="C7" s="27">
        <v>185269688</v>
      </c>
      <c r="D7" s="32">
        <v>333084.5</v>
      </c>
      <c r="E7" s="32">
        <v>16206290</v>
      </c>
      <c r="F7" s="36">
        <v>49.76</v>
      </c>
      <c r="G7" s="37"/>
      <c r="H7" s="37"/>
      <c r="I7" s="38">
        <f t="shared" ref="I7:I68" si="0">SUM(F7:H7)</f>
        <v>49.76</v>
      </c>
      <c r="J7" s="32">
        <v>3</v>
      </c>
      <c r="K7" s="32"/>
      <c r="L7" s="32"/>
      <c r="M7" s="32"/>
      <c r="N7" s="16">
        <f t="shared" ref="N7:N68" si="1">SUM(I7:M7)</f>
        <v>52.76</v>
      </c>
    </row>
    <row r="8" spans="1:21" x14ac:dyDescent="0.25">
      <c r="A8" s="11">
        <v>220</v>
      </c>
      <c r="B8" s="12" t="s">
        <v>26</v>
      </c>
      <c r="C8" s="27">
        <v>114169262</v>
      </c>
      <c r="D8" s="32">
        <v>166667</v>
      </c>
      <c r="E8" s="32">
        <v>9487993</v>
      </c>
      <c r="F8" s="36">
        <v>46.2</v>
      </c>
      <c r="G8" s="37"/>
      <c r="H8" s="37"/>
      <c r="I8" s="38">
        <f t="shared" si="0"/>
        <v>46.2</v>
      </c>
      <c r="J8" s="32">
        <v>3</v>
      </c>
      <c r="K8" s="32">
        <v>10</v>
      </c>
      <c r="L8" s="32"/>
      <c r="M8" s="32"/>
      <c r="N8" s="16">
        <f t="shared" si="1"/>
        <v>59.2</v>
      </c>
    </row>
    <row r="9" spans="1:21" x14ac:dyDescent="0.25">
      <c r="A9" s="11">
        <v>300</v>
      </c>
      <c r="B9" s="12" t="s">
        <v>27</v>
      </c>
      <c r="C9" s="27">
        <v>115040320</v>
      </c>
      <c r="D9" s="32">
        <v>185160</v>
      </c>
      <c r="E9" s="32">
        <v>10188241</v>
      </c>
      <c r="F9" s="36">
        <v>35.090000000000003</v>
      </c>
      <c r="G9" s="37"/>
      <c r="H9" s="37"/>
      <c r="I9" s="38">
        <f>SUM(F9:H9)</f>
        <v>35.090000000000003</v>
      </c>
      <c r="J9" s="32"/>
      <c r="K9" s="32"/>
      <c r="L9" s="32"/>
      <c r="M9" s="32"/>
      <c r="N9" s="16">
        <f>SUM(I9:M9)</f>
        <v>35.090000000000003</v>
      </c>
    </row>
    <row r="10" spans="1:21" x14ac:dyDescent="0.25">
      <c r="A10" s="11">
        <v>400</v>
      </c>
      <c r="B10" s="12" t="s">
        <v>28</v>
      </c>
      <c r="C10" s="27">
        <v>107310366</v>
      </c>
      <c r="D10" s="32">
        <v>104484</v>
      </c>
      <c r="E10" s="32">
        <v>5612410</v>
      </c>
      <c r="F10" s="36">
        <v>47.05</v>
      </c>
      <c r="G10" s="37">
        <v>3.03</v>
      </c>
      <c r="H10" s="37"/>
      <c r="I10" s="38">
        <f t="shared" si="0"/>
        <v>50.08</v>
      </c>
      <c r="J10" s="32">
        <v>2.5099999999999998</v>
      </c>
      <c r="K10" s="32"/>
      <c r="L10" s="32"/>
      <c r="M10" s="32"/>
      <c r="N10" s="16">
        <f t="shared" si="1"/>
        <v>52.589999999999996</v>
      </c>
    </row>
    <row r="11" spans="1:21" x14ac:dyDescent="0.25">
      <c r="A11" s="11">
        <v>420</v>
      </c>
      <c r="B11" s="12" t="s">
        <v>29</v>
      </c>
      <c r="C11" s="27">
        <v>111276075</v>
      </c>
      <c r="D11" s="32">
        <v>165681</v>
      </c>
      <c r="E11" s="32">
        <v>8176984</v>
      </c>
      <c r="F11" s="36">
        <v>51.45</v>
      </c>
      <c r="G11" s="37"/>
      <c r="H11" s="37"/>
      <c r="I11" s="38">
        <f t="shared" si="0"/>
        <v>51.45</v>
      </c>
      <c r="J11" s="32">
        <v>2.58</v>
      </c>
      <c r="K11" s="32"/>
      <c r="L11" s="32"/>
      <c r="M11" s="32"/>
      <c r="N11" s="16">
        <f t="shared" si="1"/>
        <v>54.03</v>
      </c>
    </row>
    <row r="12" spans="1:21" x14ac:dyDescent="0.25">
      <c r="A12" s="11">
        <v>500</v>
      </c>
      <c r="B12" s="12" t="s">
        <v>30</v>
      </c>
      <c r="C12" s="27">
        <v>53385327</v>
      </c>
      <c r="D12" s="32">
        <v>103731</v>
      </c>
      <c r="E12" s="32">
        <v>6874024</v>
      </c>
      <c r="F12" s="36">
        <v>42.77</v>
      </c>
      <c r="G12" s="37"/>
      <c r="H12" s="37"/>
      <c r="I12" s="38">
        <f t="shared" si="0"/>
        <v>42.77</v>
      </c>
      <c r="J12" s="32">
        <v>3</v>
      </c>
      <c r="K12" s="32"/>
      <c r="L12" s="32"/>
      <c r="M12" s="32"/>
      <c r="N12" s="16">
        <f t="shared" si="1"/>
        <v>45.77</v>
      </c>
    </row>
    <row r="13" spans="1:21" x14ac:dyDescent="0.25">
      <c r="A13" s="11">
        <v>614</v>
      </c>
      <c r="B13" s="12" t="s">
        <v>31</v>
      </c>
      <c r="C13" s="27">
        <v>224541317</v>
      </c>
      <c r="D13" s="32">
        <v>279474</v>
      </c>
      <c r="E13" s="32">
        <v>12987965</v>
      </c>
      <c r="F13" s="36">
        <v>52.57</v>
      </c>
      <c r="G13" s="37"/>
      <c r="H13" s="37"/>
      <c r="I13" s="38">
        <f t="shared" si="0"/>
        <v>52.57</v>
      </c>
      <c r="J13" s="32">
        <v>2.15</v>
      </c>
      <c r="K13" s="32"/>
      <c r="L13" s="32"/>
      <c r="M13" s="32"/>
      <c r="N13" s="16">
        <f t="shared" si="1"/>
        <v>54.72</v>
      </c>
    </row>
    <row r="14" spans="1:21" x14ac:dyDescent="0.25">
      <c r="A14" s="11">
        <v>617</v>
      </c>
      <c r="B14" s="12" t="s">
        <v>32</v>
      </c>
      <c r="C14" s="27">
        <v>36915704</v>
      </c>
      <c r="D14" s="32">
        <v>34952.5</v>
      </c>
      <c r="E14" s="32">
        <v>2990048</v>
      </c>
      <c r="F14" s="36">
        <v>52.26</v>
      </c>
      <c r="G14" s="37"/>
      <c r="H14" s="37"/>
      <c r="I14" s="38">
        <f>SUM(F14:H14)</f>
        <v>52.26</v>
      </c>
      <c r="J14" s="32">
        <v>1.29</v>
      </c>
      <c r="K14" s="32"/>
      <c r="L14" s="32">
        <v>0.67</v>
      </c>
      <c r="M14" s="32"/>
      <c r="N14" s="16">
        <f>SUM(I14:M14)</f>
        <v>54.22</v>
      </c>
    </row>
    <row r="15" spans="1:21" x14ac:dyDescent="0.25">
      <c r="A15" s="11">
        <v>618</v>
      </c>
      <c r="B15" s="12" t="s">
        <v>33</v>
      </c>
      <c r="C15" s="27">
        <v>97648187</v>
      </c>
      <c r="D15" s="32">
        <v>65169.5</v>
      </c>
      <c r="E15" s="32">
        <v>4664782</v>
      </c>
      <c r="F15" s="36">
        <v>43.44</v>
      </c>
      <c r="G15" s="37"/>
      <c r="H15" s="37"/>
      <c r="I15" s="38">
        <f t="shared" si="0"/>
        <v>43.44</v>
      </c>
      <c r="J15" s="32">
        <v>2.14</v>
      </c>
      <c r="K15" s="32"/>
      <c r="L15" s="32"/>
      <c r="M15" s="32"/>
      <c r="N15" s="16">
        <f t="shared" si="1"/>
        <v>45.58</v>
      </c>
    </row>
    <row r="16" spans="1:21" x14ac:dyDescent="0.25">
      <c r="A16" s="11">
        <v>700</v>
      </c>
      <c r="B16" s="12" t="s">
        <v>34</v>
      </c>
      <c r="C16" s="27">
        <v>103409385</v>
      </c>
      <c r="D16" s="33">
        <v>197565</v>
      </c>
      <c r="E16" s="33">
        <v>11046262</v>
      </c>
      <c r="F16" s="36">
        <v>44.5</v>
      </c>
      <c r="G16" s="37"/>
      <c r="H16" s="37"/>
      <c r="I16" s="38">
        <f t="shared" si="0"/>
        <v>44.5</v>
      </c>
      <c r="J16" s="32">
        <v>3</v>
      </c>
      <c r="K16" s="32"/>
      <c r="L16" s="32"/>
      <c r="M16" s="32"/>
      <c r="N16" s="16">
        <f t="shared" si="1"/>
        <v>47.5</v>
      </c>
    </row>
    <row r="17" spans="1:14" x14ac:dyDescent="0.25">
      <c r="A17" s="11">
        <v>800</v>
      </c>
      <c r="B17" s="12" t="s">
        <v>35</v>
      </c>
      <c r="C17" s="27">
        <v>89620971</v>
      </c>
      <c r="D17" s="33">
        <v>160920</v>
      </c>
      <c r="E17" s="33">
        <v>8858295</v>
      </c>
      <c r="F17" s="36">
        <v>32.479999999999997</v>
      </c>
      <c r="G17" s="37"/>
      <c r="H17" s="37"/>
      <c r="I17" s="38">
        <f t="shared" si="0"/>
        <v>32.479999999999997</v>
      </c>
      <c r="J17" s="32">
        <v>2.86</v>
      </c>
      <c r="K17" s="32"/>
      <c r="L17" s="32"/>
      <c r="M17" s="32"/>
      <c r="N17" s="16">
        <f t="shared" si="1"/>
        <v>35.339999999999996</v>
      </c>
    </row>
    <row r="18" spans="1:14" x14ac:dyDescent="0.25">
      <c r="A18" s="62">
        <v>911</v>
      </c>
      <c r="B18" s="63" t="s">
        <v>36</v>
      </c>
      <c r="C18" s="64">
        <v>83181112</v>
      </c>
      <c r="D18" s="65">
        <v>164802.5</v>
      </c>
      <c r="E18" s="65">
        <v>8112521</v>
      </c>
      <c r="F18" s="66">
        <v>55</v>
      </c>
      <c r="G18" s="67"/>
      <c r="H18" s="67"/>
      <c r="I18" s="68">
        <f t="shared" si="0"/>
        <v>55</v>
      </c>
      <c r="J18" s="69">
        <v>3</v>
      </c>
      <c r="K18" s="69"/>
      <c r="L18" s="69"/>
      <c r="M18" s="32"/>
      <c r="N18" s="16">
        <f t="shared" si="1"/>
        <v>58</v>
      </c>
    </row>
    <row r="19" spans="1:14" x14ac:dyDescent="0.25">
      <c r="A19" s="62">
        <v>921</v>
      </c>
      <c r="B19" s="63" t="s">
        <v>37</v>
      </c>
      <c r="C19" s="64">
        <v>26227686</v>
      </c>
      <c r="D19" s="65">
        <v>42440.5</v>
      </c>
      <c r="E19" s="65">
        <v>3078712</v>
      </c>
      <c r="F19" s="66">
        <v>55</v>
      </c>
      <c r="G19" s="67"/>
      <c r="H19" s="67"/>
      <c r="I19" s="68">
        <f t="shared" si="0"/>
        <v>55</v>
      </c>
      <c r="J19" s="69">
        <v>3</v>
      </c>
      <c r="K19" s="69">
        <v>6.75</v>
      </c>
      <c r="L19" s="69">
        <v>5.45</v>
      </c>
      <c r="M19" s="32"/>
      <c r="N19" s="16">
        <f t="shared" si="1"/>
        <v>70.2</v>
      </c>
    </row>
    <row r="20" spans="1:14" x14ac:dyDescent="0.25">
      <c r="A20" s="70">
        <v>921</v>
      </c>
      <c r="B20" s="63" t="s">
        <v>38</v>
      </c>
      <c r="C20" s="64">
        <v>3203384</v>
      </c>
      <c r="D20" s="65">
        <v>5295.5</v>
      </c>
      <c r="E20" s="65">
        <v>346899</v>
      </c>
      <c r="F20" s="66">
        <v>55</v>
      </c>
      <c r="G20" s="67"/>
      <c r="H20" s="67"/>
      <c r="I20" s="68">
        <f t="shared" si="0"/>
        <v>55</v>
      </c>
      <c r="J20" s="69">
        <v>3</v>
      </c>
      <c r="K20" s="69">
        <v>6.75</v>
      </c>
      <c r="L20" s="69">
        <v>5.45</v>
      </c>
      <c r="M20" s="32"/>
      <c r="N20" s="16">
        <f t="shared" si="1"/>
        <v>70.2</v>
      </c>
    </row>
    <row r="21" spans="1:14" x14ac:dyDescent="0.25">
      <c r="A21" s="71">
        <v>1000</v>
      </c>
      <c r="B21" s="63" t="s">
        <v>39</v>
      </c>
      <c r="C21" s="30">
        <v>220587785</v>
      </c>
      <c r="D21" s="65">
        <v>122079</v>
      </c>
      <c r="E21" s="65">
        <v>6589204</v>
      </c>
      <c r="F21" s="72">
        <v>38.9</v>
      </c>
      <c r="G21" s="67"/>
      <c r="H21" s="67"/>
      <c r="I21" s="68">
        <f t="shared" si="0"/>
        <v>38.9</v>
      </c>
      <c r="J21" s="73">
        <v>0.33</v>
      </c>
      <c r="K21" s="69"/>
      <c r="L21" s="69"/>
      <c r="M21" s="32"/>
      <c r="N21" s="16">
        <f t="shared" si="1"/>
        <v>39.229999999999997</v>
      </c>
    </row>
    <row r="22" spans="1:14" x14ac:dyDescent="0.25">
      <c r="A22" s="71">
        <v>1100</v>
      </c>
      <c r="B22" s="63" t="s">
        <v>40</v>
      </c>
      <c r="C22" s="64">
        <v>75242032</v>
      </c>
      <c r="D22" s="65">
        <v>75964</v>
      </c>
      <c r="E22" s="65">
        <v>4724125</v>
      </c>
      <c r="F22" s="66">
        <v>31.28</v>
      </c>
      <c r="G22" s="67"/>
      <c r="H22" s="67"/>
      <c r="I22" s="68">
        <f t="shared" si="0"/>
        <v>31.28</v>
      </c>
      <c r="J22" s="69">
        <v>2.52</v>
      </c>
      <c r="K22" s="69"/>
      <c r="L22" s="69"/>
      <c r="M22" s="32"/>
      <c r="N22" s="16">
        <f t="shared" si="1"/>
        <v>33.800000000000004</v>
      </c>
    </row>
    <row r="23" spans="1:14" x14ac:dyDescent="0.25">
      <c r="A23" s="71">
        <v>1211</v>
      </c>
      <c r="B23" s="63" t="s">
        <v>41</v>
      </c>
      <c r="C23" s="64">
        <f>21561971+2706903+29594449+9644388+442818</f>
        <v>63950529</v>
      </c>
      <c r="D23" s="65">
        <v>91397.5</v>
      </c>
      <c r="E23" s="65">
        <v>3253701</v>
      </c>
      <c r="F23" s="66">
        <v>52.01</v>
      </c>
      <c r="G23" s="67"/>
      <c r="H23" s="67"/>
      <c r="I23" s="68">
        <f t="shared" si="0"/>
        <v>52.01</v>
      </c>
      <c r="J23" s="69">
        <v>1.81</v>
      </c>
      <c r="K23" s="69"/>
      <c r="L23" s="69"/>
      <c r="M23" s="32"/>
      <c r="N23" s="16">
        <f t="shared" si="1"/>
        <v>53.82</v>
      </c>
    </row>
    <row r="24" spans="1:14" x14ac:dyDescent="0.25">
      <c r="A24" s="71">
        <v>1212</v>
      </c>
      <c r="B24" s="63" t="s">
        <v>42</v>
      </c>
      <c r="C24" s="64">
        <f>54116144+2558920+43233492+16329729+1092145</f>
        <v>117330430</v>
      </c>
      <c r="D24" s="65">
        <v>150638.5</v>
      </c>
      <c r="E24" s="65">
        <v>9355617</v>
      </c>
      <c r="F24" s="66">
        <v>55</v>
      </c>
      <c r="G24" s="67"/>
      <c r="H24" s="67"/>
      <c r="I24" s="68">
        <f t="shared" si="0"/>
        <v>55</v>
      </c>
      <c r="J24" s="69">
        <v>1.25</v>
      </c>
      <c r="K24" s="69"/>
      <c r="L24" s="69"/>
      <c r="M24" s="32"/>
      <c r="N24" s="16">
        <f t="shared" si="1"/>
        <v>56.25</v>
      </c>
    </row>
    <row r="25" spans="1:14" x14ac:dyDescent="0.25">
      <c r="A25" s="71">
        <v>1321</v>
      </c>
      <c r="B25" s="63" t="s">
        <v>43</v>
      </c>
      <c r="C25" s="64">
        <v>231475272</v>
      </c>
      <c r="D25" s="65">
        <v>267717</v>
      </c>
      <c r="E25" s="65">
        <v>14816422</v>
      </c>
      <c r="F25" s="66">
        <v>54</v>
      </c>
      <c r="G25" s="67"/>
      <c r="H25" s="67"/>
      <c r="I25" s="68">
        <f t="shared" si="0"/>
        <v>54</v>
      </c>
      <c r="J25" s="69"/>
      <c r="K25" s="69">
        <v>2.5</v>
      </c>
      <c r="L25" s="69"/>
      <c r="M25" s="32"/>
      <c r="N25" s="16">
        <f t="shared" si="1"/>
        <v>56.5</v>
      </c>
    </row>
    <row r="26" spans="1:14" x14ac:dyDescent="0.25">
      <c r="A26" s="71">
        <v>1400</v>
      </c>
      <c r="B26" s="63" t="s">
        <v>44</v>
      </c>
      <c r="C26" s="64">
        <v>137746347</v>
      </c>
      <c r="D26" s="65">
        <v>98043</v>
      </c>
      <c r="E26" s="65">
        <v>4883776</v>
      </c>
      <c r="F26" s="66">
        <v>36.22</v>
      </c>
      <c r="G26" s="67"/>
      <c r="H26" s="67"/>
      <c r="I26" s="68">
        <f t="shared" si="0"/>
        <v>36.22</v>
      </c>
      <c r="J26" s="69">
        <v>4.2699999999999996</v>
      </c>
      <c r="K26" s="69"/>
      <c r="L26" s="69"/>
      <c r="M26" s="32"/>
      <c r="N26" s="16">
        <f t="shared" si="1"/>
        <v>40.489999999999995</v>
      </c>
    </row>
    <row r="27" spans="1:14" x14ac:dyDescent="0.25">
      <c r="A27" s="71">
        <v>1420</v>
      </c>
      <c r="B27" s="63" t="s">
        <v>45</v>
      </c>
      <c r="C27" s="64">
        <v>70215808</v>
      </c>
      <c r="D27" s="65">
        <v>98805</v>
      </c>
      <c r="E27" s="65">
        <v>5877401</v>
      </c>
      <c r="F27" s="66">
        <v>55</v>
      </c>
      <c r="G27" s="67"/>
      <c r="H27" s="67"/>
      <c r="I27" s="68">
        <f t="shared" si="0"/>
        <v>55</v>
      </c>
      <c r="J27" s="69">
        <v>3.58</v>
      </c>
      <c r="K27" s="69"/>
      <c r="L27" s="69"/>
      <c r="M27" s="32">
        <v>10.95</v>
      </c>
      <c r="N27" s="16">
        <f t="shared" si="1"/>
        <v>69.53</v>
      </c>
    </row>
    <row r="28" spans="1:14" x14ac:dyDescent="0.25">
      <c r="A28" s="71">
        <v>1500</v>
      </c>
      <c r="B28" s="63" t="s">
        <v>46</v>
      </c>
      <c r="C28" s="64">
        <v>131335517</v>
      </c>
      <c r="D28" s="65">
        <v>248641.5</v>
      </c>
      <c r="E28" s="65">
        <v>12331320</v>
      </c>
      <c r="F28" s="66">
        <v>42.42</v>
      </c>
      <c r="G28" s="67"/>
      <c r="H28" s="67"/>
      <c r="I28" s="68">
        <f t="shared" si="0"/>
        <v>42.42</v>
      </c>
      <c r="J28" s="69"/>
      <c r="K28" s="69">
        <v>0.86</v>
      </c>
      <c r="L28" s="69"/>
      <c r="M28" s="32"/>
      <c r="N28" s="16">
        <f t="shared" si="1"/>
        <v>43.28</v>
      </c>
    </row>
    <row r="29" spans="1:14" x14ac:dyDescent="0.25">
      <c r="A29" s="71">
        <v>1520</v>
      </c>
      <c r="B29" s="63" t="s">
        <v>47</v>
      </c>
      <c r="C29" s="64">
        <v>113000498</v>
      </c>
      <c r="D29" s="65">
        <v>111478</v>
      </c>
      <c r="E29" s="65">
        <v>6730291</v>
      </c>
      <c r="F29" s="66">
        <v>49.19</v>
      </c>
      <c r="G29" s="67"/>
      <c r="H29" s="67"/>
      <c r="I29" s="68">
        <f t="shared" si="0"/>
        <v>49.19</v>
      </c>
      <c r="J29" s="69"/>
      <c r="K29" s="69">
        <v>3.3</v>
      </c>
      <c r="L29" s="69"/>
      <c r="M29" s="32"/>
      <c r="N29" s="16">
        <f t="shared" si="1"/>
        <v>52.489999999999995</v>
      </c>
    </row>
    <row r="30" spans="1:14" x14ac:dyDescent="0.25">
      <c r="A30" s="71">
        <v>1600</v>
      </c>
      <c r="B30" s="63" t="s">
        <v>48</v>
      </c>
      <c r="C30" s="64">
        <f>201467871+95160480</f>
        <v>296628351</v>
      </c>
      <c r="D30" s="65">
        <v>279411.5</v>
      </c>
      <c r="E30" s="65">
        <v>12399366</v>
      </c>
      <c r="F30" s="66">
        <v>39.229999999999997</v>
      </c>
      <c r="G30" s="67"/>
      <c r="H30" s="67"/>
      <c r="I30" s="68">
        <f t="shared" si="0"/>
        <v>39.229999999999997</v>
      </c>
      <c r="J30" s="69">
        <v>1.03</v>
      </c>
      <c r="K30" s="69"/>
      <c r="L30" s="69"/>
      <c r="M30" s="32"/>
      <c r="N30" s="16">
        <f t="shared" si="1"/>
        <v>40.26</v>
      </c>
    </row>
    <row r="31" spans="1:14" x14ac:dyDescent="0.25">
      <c r="A31" s="71">
        <v>1700</v>
      </c>
      <c r="B31" s="63" t="s">
        <v>49</v>
      </c>
      <c r="C31" s="64">
        <v>2196628176</v>
      </c>
      <c r="D31" s="65">
        <v>4087029</v>
      </c>
      <c r="E31" s="65">
        <v>115635302</v>
      </c>
      <c r="F31" s="74">
        <v>49.85</v>
      </c>
      <c r="G31" s="67"/>
      <c r="H31" s="67"/>
      <c r="I31" s="68">
        <f t="shared" si="0"/>
        <v>49.85</v>
      </c>
      <c r="J31" s="69">
        <v>3</v>
      </c>
      <c r="K31" s="69"/>
      <c r="L31" s="69"/>
      <c r="M31" s="32"/>
      <c r="N31" s="16">
        <f t="shared" si="1"/>
        <v>52.85</v>
      </c>
    </row>
    <row r="32" spans="1:14" x14ac:dyDescent="0.25">
      <c r="A32" s="75">
        <v>1800</v>
      </c>
      <c r="B32" s="63" t="s">
        <v>50</v>
      </c>
      <c r="C32" s="64">
        <v>188706714</v>
      </c>
      <c r="D32" s="65">
        <v>293099</v>
      </c>
      <c r="E32" s="65">
        <v>15711716</v>
      </c>
      <c r="F32" s="74">
        <v>51.03</v>
      </c>
      <c r="G32" s="67"/>
      <c r="H32" s="67"/>
      <c r="I32" s="68">
        <v>51.06</v>
      </c>
      <c r="J32" s="69"/>
      <c r="K32" s="69">
        <v>2.31</v>
      </c>
      <c r="L32" s="69">
        <v>0.8</v>
      </c>
      <c r="M32" s="32"/>
      <c r="N32" s="16">
        <f t="shared" si="1"/>
        <v>54.17</v>
      </c>
    </row>
    <row r="33" spans="1:14" x14ac:dyDescent="0.25">
      <c r="A33" s="71">
        <v>1802</v>
      </c>
      <c r="B33" s="63" t="s">
        <v>51</v>
      </c>
      <c r="C33" s="64">
        <v>761330722</v>
      </c>
      <c r="D33" s="89"/>
      <c r="E33" s="89"/>
      <c r="F33" s="74">
        <v>3</v>
      </c>
      <c r="G33" s="67"/>
      <c r="H33" s="67"/>
      <c r="I33" s="68">
        <f t="shared" si="0"/>
        <v>3</v>
      </c>
      <c r="J33" s="76"/>
      <c r="K33" s="69">
        <v>0.22</v>
      </c>
      <c r="L33" s="76"/>
      <c r="M33" s="41"/>
      <c r="N33" s="16">
        <f t="shared" si="1"/>
        <v>3.22</v>
      </c>
    </row>
    <row r="34" spans="1:14" x14ac:dyDescent="0.25">
      <c r="A34" s="77">
        <v>1820</v>
      </c>
      <c r="B34" s="63" t="s">
        <v>52</v>
      </c>
      <c r="C34" s="64">
        <v>346707274</v>
      </c>
      <c r="D34" s="65">
        <v>281081.5</v>
      </c>
      <c r="E34" s="65">
        <v>13547621</v>
      </c>
      <c r="F34" s="74">
        <v>58.33</v>
      </c>
      <c r="G34" s="67"/>
      <c r="H34" s="76"/>
      <c r="I34" s="68">
        <f t="shared" si="0"/>
        <v>58.33</v>
      </c>
      <c r="J34" s="67">
        <v>3</v>
      </c>
      <c r="K34" s="76">
        <v>4.1900000000000004</v>
      </c>
      <c r="L34" s="69"/>
      <c r="M34" s="41">
        <v>0.56000000000000005</v>
      </c>
      <c r="N34" s="16">
        <f t="shared" si="1"/>
        <v>66.08</v>
      </c>
    </row>
    <row r="35" spans="1:14" x14ac:dyDescent="0.25">
      <c r="A35" s="71">
        <v>1820</v>
      </c>
      <c r="B35" s="63" t="s">
        <v>53</v>
      </c>
      <c r="C35" s="64">
        <v>24775972</v>
      </c>
      <c r="D35" s="65">
        <v>23802</v>
      </c>
      <c r="E35" s="65">
        <v>968120</v>
      </c>
      <c r="F35" s="74">
        <v>58.33</v>
      </c>
      <c r="G35" s="67"/>
      <c r="H35" s="76"/>
      <c r="I35" s="68">
        <f t="shared" si="0"/>
        <v>58.33</v>
      </c>
      <c r="J35" s="67">
        <v>3</v>
      </c>
      <c r="K35" s="76">
        <v>4.1900000000000004</v>
      </c>
      <c r="L35" s="69"/>
      <c r="M35" s="39">
        <v>0.56000000000000005</v>
      </c>
      <c r="N35" s="16">
        <f t="shared" si="1"/>
        <v>66.08</v>
      </c>
    </row>
    <row r="36" spans="1:14" x14ac:dyDescent="0.25">
      <c r="A36" s="75">
        <v>1821</v>
      </c>
      <c r="B36" s="63" t="s">
        <v>54</v>
      </c>
      <c r="C36" s="64">
        <v>231515701</v>
      </c>
      <c r="D36" s="65">
        <v>452614.5</v>
      </c>
      <c r="E36" s="65">
        <v>14585501</v>
      </c>
      <c r="F36" s="74">
        <v>55</v>
      </c>
      <c r="G36" s="67"/>
      <c r="H36" s="67"/>
      <c r="I36" s="68">
        <f t="shared" si="0"/>
        <v>55</v>
      </c>
      <c r="J36" s="69">
        <v>2.54</v>
      </c>
      <c r="K36" s="69">
        <v>1.74</v>
      </c>
      <c r="L36" s="69">
        <v>0.37</v>
      </c>
      <c r="M36" s="32"/>
      <c r="N36" s="16">
        <f t="shared" si="1"/>
        <v>59.65</v>
      </c>
    </row>
    <row r="37" spans="1:14" x14ac:dyDescent="0.25">
      <c r="A37" s="77">
        <v>1900</v>
      </c>
      <c r="B37" s="63" t="s">
        <v>55</v>
      </c>
      <c r="C37" s="64">
        <v>69246778</v>
      </c>
      <c r="D37" s="65">
        <v>109541.5</v>
      </c>
      <c r="E37" s="65">
        <v>5860488</v>
      </c>
      <c r="F37" s="74">
        <v>48.63</v>
      </c>
      <c r="G37" s="67"/>
      <c r="H37" s="67"/>
      <c r="I37" s="68">
        <f t="shared" si="0"/>
        <v>48.63</v>
      </c>
      <c r="J37" s="69"/>
      <c r="K37" s="69"/>
      <c r="L37" s="69"/>
      <c r="M37" s="32"/>
      <c r="N37" s="16">
        <f t="shared" si="1"/>
        <v>48.63</v>
      </c>
    </row>
    <row r="38" spans="1:14" x14ac:dyDescent="0.25">
      <c r="A38" s="71">
        <v>2000</v>
      </c>
      <c r="B38" s="63" t="s">
        <v>56</v>
      </c>
      <c r="C38" s="64">
        <v>193269946</v>
      </c>
      <c r="D38" s="65">
        <v>424339.5</v>
      </c>
      <c r="E38" s="65">
        <v>18014246</v>
      </c>
      <c r="F38" s="74">
        <v>44.8</v>
      </c>
      <c r="G38" s="67"/>
      <c r="H38" s="67"/>
      <c r="I38" s="68">
        <f t="shared" si="0"/>
        <v>44.8</v>
      </c>
      <c r="J38" s="69">
        <v>2.4700000000000002</v>
      </c>
      <c r="K38" s="69">
        <v>1.81</v>
      </c>
      <c r="L38" s="69">
        <v>0.49</v>
      </c>
      <c r="M38" s="32"/>
      <c r="N38" s="16">
        <f t="shared" si="1"/>
        <v>49.57</v>
      </c>
    </row>
    <row r="39" spans="1:14" x14ac:dyDescent="0.25">
      <c r="A39" s="71">
        <v>2100</v>
      </c>
      <c r="B39" s="63" t="s">
        <v>57</v>
      </c>
      <c r="C39" s="64">
        <v>127760870</v>
      </c>
      <c r="D39" s="65">
        <v>182646</v>
      </c>
      <c r="E39" s="65">
        <v>7930369</v>
      </c>
      <c r="F39" s="74">
        <v>45.21</v>
      </c>
      <c r="G39" s="67"/>
      <c r="H39" s="67"/>
      <c r="I39" s="68">
        <f t="shared" si="0"/>
        <v>45.21</v>
      </c>
      <c r="J39" s="69"/>
      <c r="K39" s="73">
        <v>2.04</v>
      </c>
      <c r="L39" s="69"/>
      <c r="M39" s="32"/>
      <c r="N39" s="16">
        <f t="shared" si="1"/>
        <v>47.25</v>
      </c>
    </row>
    <row r="40" spans="1:14" x14ac:dyDescent="0.25">
      <c r="A40" s="75">
        <v>2220</v>
      </c>
      <c r="B40" s="63" t="s">
        <v>58</v>
      </c>
      <c r="C40" s="64">
        <v>236645083</v>
      </c>
      <c r="D40" s="65">
        <v>312615</v>
      </c>
      <c r="E40" s="65">
        <v>16665234</v>
      </c>
      <c r="F40" s="74">
        <v>40</v>
      </c>
      <c r="G40" s="67"/>
      <c r="H40" s="67"/>
      <c r="I40" s="68">
        <f t="shared" si="0"/>
        <v>40</v>
      </c>
      <c r="J40" s="69"/>
      <c r="K40" s="69"/>
      <c r="L40" s="69">
        <v>0.75</v>
      </c>
      <c r="M40" s="32">
        <v>0.66</v>
      </c>
      <c r="N40" s="16">
        <f t="shared" si="1"/>
        <v>41.41</v>
      </c>
    </row>
    <row r="41" spans="1:14" x14ac:dyDescent="0.25">
      <c r="A41" s="71">
        <v>2300</v>
      </c>
      <c r="B41" s="63" t="s">
        <v>59</v>
      </c>
      <c r="C41" s="64">
        <v>432362340</v>
      </c>
      <c r="D41" s="65">
        <v>591972</v>
      </c>
      <c r="E41" s="65">
        <v>28338876</v>
      </c>
      <c r="F41" s="74">
        <v>36.04</v>
      </c>
      <c r="G41" s="67"/>
      <c r="H41" s="67"/>
      <c r="I41" s="68">
        <f t="shared" si="0"/>
        <v>36.04</v>
      </c>
      <c r="J41" s="69">
        <v>0.6</v>
      </c>
      <c r="K41" s="69">
        <v>8.39</v>
      </c>
      <c r="L41" s="69"/>
      <c r="M41" s="32"/>
      <c r="N41" s="16">
        <f t="shared" si="1"/>
        <v>45.03</v>
      </c>
    </row>
    <row r="42" spans="1:14" x14ac:dyDescent="0.25">
      <c r="A42" s="71">
        <v>2320</v>
      </c>
      <c r="B42" s="63" t="s">
        <v>60</v>
      </c>
      <c r="C42" s="64">
        <v>258870976</v>
      </c>
      <c r="D42" s="65">
        <v>276156</v>
      </c>
      <c r="E42" s="65">
        <v>13607054</v>
      </c>
      <c r="F42" s="74">
        <v>41.1</v>
      </c>
      <c r="G42" s="67"/>
      <c r="H42" s="67"/>
      <c r="I42" s="68">
        <f t="shared" si="0"/>
        <v>41.1</v>
      </c>
      <c r="J42" s="69">
        <v>1.2</v>
      </c>
      <c r="K42" s="69"/>
      <c r="L42" s="69"/>
      <c r="M42" s="32"/>
      <c r="N42" s="16">
        <f t="shared" si="1"/>
        <v>42.300000000000004</v>
      </c>
    </row>
    <row r="43" spans="1:14" x14ac:dyDescent="0.25">
      <c r="A43" s="71">
        <v>2400</v>
      </c>
      <c r="B43" s="63" t="s">
        <v>61</v>
      </c>
      <c r="C43" s="64">
        <v>1106382053</v>
      </c>
      <c r="D43" s="65">
        <v>1787588</v>
      </c>
      <c r="E43" s="65">
        <v>75675068</v>
      </c>
      <c r="F43" s="74">
        <v>44.76</v>
      </c>
      <c r="G43" s="67"/>
      <c r="H43" s="67">
        <v>1.18</v>
      </c>
      <c r="I43" s="68">
        <f t="shared" si="0"/>
        <v>45.94</v>
      </c>
      <c r="J43" s="67">
        <v>2.68</v>
      </c>
      <c r="K43" s="69">
        <v>2.4</v>
      </c>
      <c r="L43" s="69"/>
      <c r="M43" s="32"/>
      <c r="N43" s="16">
        <f t="shared" si="1"/>
        <v>51.019999999999996</v>
      </c>
    </row>
    <row r="44" spans="1:14" x14ac:dyDescent="0.25">
      <c r="A44" s="71">
        <v>2420</v>
      </c>
      <c r="B44" s="63" t="s">
        <v>62</v>
      </c>
      <c r="C44" s="64">
        <v>643681341</v>
      </c>
      <c r="D44" s="65">
        <v>422885</v>
      </c>
      <c r="E44" s="65">
        <v>25446730</v>
      </c>
      <c r="F44" s="74">
        <v>42.19</v>
      </c>
      <c r="G44" s="67"/>
      <c r="H44" s="67"/>
      <c r="I44" s="68">
        <f t="shared" si="0"/>
        <v>42.19</v>
      </c>
      <c r="J44" s="69">
        <v>1.06</v>
      </c>
      <c r="K44" s="69"/>
      <c r="L44" s="69"/>
      <c r="M44" s="32"/>
      <c r="N44" s="16">
        <f t="shared" si="1"/>
        <v>43.25</v>
      </c>
    </row>
    <row r="45" spans="1:14" x14ac:dyDescent="0.25">
      <c r="A45" s="71">
        <v>2421</v>
      </c>
      <c r="B45" s="63" t="s">
        <v>63</v>
      </c>
      <c r="C45" s="64">
        <v>440790216</v>
      </c>
      <c r="D45" s="65">
        <v>427088.5</v>
      </c>
      <c r="E45" s="65">
        <v>24959671</v>
      </c>
      <c r="F45" s="74">
        <v>54.39</v>
      </c>
      <c r="G45" s="67"/>
      <c r="H45" s="67"/>
      <c r="I45" s="68">
        <f t="shared" si="0"/>
        <v>54.39</v>
      </c>
      <c r="J45" s="69">
        <v>0.76</v>
      </c>
      <c r="K45" s="69">
        <v>9.6999999999999993</v>
      </c>
      <c r="L45" s="69"/>
      <c r="M45" s="32"/>
      <c r="N45" s="16">
        <f t="shared" si="1"/>
        <v>64.849999999999994</v>
      </c>
    </row>
    <row r="46" spans="1:14" x14ac:dyDescent="0.25">
      <c r="A46" s="62">
        <v>2422</v>
      </c>
      <c r="B46" s="63" t="s">
        <v>64</v>
      </c>
      <c r="C46" s="64">
        <v>157032736</v>
      </c>
      <c r="D46" s="65">
        <v>314033.5</v>
      </c>
      <c r="E46" s="65">
        <v>17001796</v>
      </c>
      <c r="F46" s="74">
        <v>55</v>
      </c>
      <c r="G46" s="67"/>
      <c r="H46" s="67"/>
      <c r="I46" s="68">
        <f t="shared" si="0"/>
        <v>55</v>
      </c>
      <c r="J46" s="69">
        <v>3</v>
      </c>
      <c r="K46" s="69">
        <v>7</v>
      </c>
      <c r="L46" s="69"/>
      <c r="M46" s="32"/>
      <c r="N46" s="16">
        <f t="shared" si="1"/>
        <v>65</v>
      </c>
    </row>
    <row r="47" spans="1:14" x14ac:dyDescent="0.25">
      <c r="A47" s="71">
        <v>2423</v>
      </c>
      <c r="B47" s="63" t="s">
        <v>65</v>
      </c>
      <c r="C47" s="64">
        <v>237254093</v>
      </c>
      <c r="D47" s="65">
        <v>218904</v>
      </c>
      <c r="E47" s="65">
        <v>13072210</v>
      </c>
      <c r="F47" s="74">
        <v>50.03</v>
      </c>
      <c r="G47" s="67"/>
      <c r="H47" s="67">
        <v>0.38</v>
      </c>
      <c r="I47" s="68">
        <f t="shared" si="0"/>
        <v>50.410000000000004</v>
      </c>
      <c r="J47" s="69">
        <v>2.4700000000000002</v>
      </c>
      <c r="K47" s="69">
        <v>3.34</v>
      </c>
      <c r="L47" s="69"/>
      <c r="M47" s="32"/>
      <c r="N47" s="16">
        <f t="shared" si="1"/>
        <v>56.22</v>
      </c>
    </row>
    <row r="48" spans="1:14" x14ac:dyDescent="0.25">
      <c r="A48" s="71">
        <v>2500</v>
      </c>
      <c r="B48" s="63" t="s">
        <v>66</v>
      </c>
      <c r="C48" s="64">
        <v>474095497</v>
      </c>
      <c r="D48" s="65">
        <v>982233</v>
      </c>
      <c r="E48" s="65">
        <v>31802190</v>
      </c>
      <c r="F48" s="74">
        <v>55</v>
      </c>
      <c r="G48" s="67"/>
      <c r="H48" s="67"/>
      <c r="I48" s="68">
        <f t="shared" si="0"/>
        <v>55</v>
      </c>
      <c r="J48" s="69">
        <v>3.07</v>
      </c>
      <c r="K48" s="69">
        <v>9.7200000000000006</v>
      </c>
      <c r="L48" s="69"/>
      <c r="M48" s="32"/>
      <c r="N48" s="16">
        <f t="shared" si="1"/>
        <v>67.790000000000006</v>
      </c>
    </row>
    <row r="49" spans="1:14" x14ac:dyDescent="0.25">
      <c r="A49" s="71">
        <v>2520</v>
      </c>
      <c r="B49" s="63" t="s">
        <v>67</v>
      </c>
      <c r="C49" s="64">
        <f>780090407+308655400+174007244</f>
        <v>1262753051</v>
      </c>
      <c r="D49" s="65">
        <v>1613739</v>
      </c>
      <c r="E49" s="65">
        <v>69569032</v>
      </c>
      <c r="F49" s="74">
        <v>65.91</v>
      </c>
      <c r="G49" s="67"/>
      <c r="H49" s="67"/>
      <c r="I49" s="68">
        <f t="shared" si="0"/>
        <v>65.91</v>
      </c>
      <c r="J49" s="69">
        <v>1.9</v>
      </c>
      <c r="K49" s="69">
        <v>19.010000000000002</v>
      </c>
      <c r="L49" s="69"/>
      <c r="M49" s="32"/>
      <c r="N49" s="16">
        <f t="shared" si="1"/>
        <v>86.820000000000007</v>
      </c>
    </row>
    <row r="50" spans="1:14" x14ac:dyDescent="0.25">
      <c r="A50" s="71">
        <v>2521</v>
      </c>
      <c r="B50" s="63" t="s">
        <v>68</v>
      </c>
      <c r="C50" s="64">
        <f>196296405+67454595+41083469</f>
        <v>304834469</v>
      </c>
      <c r="D50" s="65">
        <v>655323</v>
      </c>
      <c r="E50" s="65">
        <v>21367006</v>
      </c>
      <c r="F50" s="74">
        <v>52.77</v>
      </c>
      <c r="G50" s="67"/>
      <c r="H50" s="67"/>
      <c r="I50" s="68">
        <f t="shared" si="0"/>
        <v>52.77</v>
      </c>
      <c r="J50" s="69">
        <v>1.6</v>
      </c>
      <c r="K50" s="69">
        <v>13.5</v>
      </c>
      <c r="L50" s="69"/>
      <c r="M50" s="32">
        <v>7.0000000000000007E-2</v>
      </c>
      <c r="N50" s="16">
        <f t="shared" si="1"/>
        <v>67.94</v>
      </c>
    </row>
    <row r="51" spans="1:14" x14ac:dyDescent="0.25">
      <c r="A51" s="71">
        <v>2611</v>
      </c>
      <c r="B51" s="63" t="s">
        <v>69</v>
      </c>
      <c r="C51" s="64">
        <v>126802993</v>
      </c>
      <c r="D51" s="65">
        <v>109602</v>
      </c>
      <c r="E51" s="65">
        <v>8284070</v>
      </c>
      <c r="F51" s="74">
        <v>55</v>
      </c>
      <c r="G51" s="67"/>
      <c r="H51" s="67"/>
      <c r="I51" s="68">
        <f t="shared" si="0"/>
        <v>55</v>
      </c>
      <c r="J51" s="69"/>
      <c r="K51" s="69">
        <v>0.86</v>
      </c>
      <c r="L51" s="69"/>
      <c r="M51" s="32"/>
      <c r="N51" s="16">
        <f t="shared" si="1"/>
        <v>55.86</v>
      </c>
    </row>
    <row r="52" spans="1:14" x14ac:dyDescent="0.25">
      <c r="A52" s="71">
        <v>2700</v>
      </c>
      <c r="B52" s="63" t="s">
        <v>70</v>
      </c>
      <c r="C52" s="64">
        <v>86621812</v>
      </c>
      <c r="D52" s="65">
        <v>74452.5</v>
      </c>
      <c r="E52" s="65">
        <v>5393178</v>
      </c>
      <c r="F52" s="74">
        <v>37.26</v>
      </c>
      <c r="G52" s="67"/>
      <c r="H52" s="67"/>
      <c r="I52" s="68">
        <f t="shared" si="0"/>
        <v>37.26</v>
      </c>
      <c r="J52" s="69"/>
      <c r="K52" s="69"/>
      <c r="L52" s="69"/>
      <c r="M52" s="32"/>
      <c r="N52" s="16">
        <f t="shared" si="1"/>
        <v>37.26</v>
      </c>
    </row>
    <row r="53" spans="1:14" x14ac:dyDescent="0.25">
      <c r="A53" s="71">
        <v>2900</v>
      </c>
      <c r="B53" s="63" t="s">
        <v>71</v>
      </c>
      <c r="C53" s="64">
        <v>168253140</v>
      </c>
      <c r="D53" s="65">
        <v>415900</v>
      </c>
      <c r="E53" s="65">
        <v>19084594</v>
      </c>
      <c r="F53" s="74">
        <v>45.6</v>
      </c>
      <c r="G53" s="67"/>
      <c r="H53" s="67"/>
      <c r="I53" s="68">
        <f t="shared" si="0"/>
        <v>45.6</v>
      </c>
      <c r="J53" s="69">
        <v>2.35</v>
      </c>
      <c r="K53" s="69"/>
      <c r="L53" s="69">
        <v>1.1000000000000001</v>
      </c>
      <c r="M53" s="32"/>
      <c r="N53" s="16">
        <f t="shared" si="1"/>
        <v>49.050000000000004</v>
      </c>
    </row>
    <row r="54" spans="1:14" x14ac:dyDescent="0.25">
      <c r="A54" s="71">
        <v>3000</v>
      </c>
      <c r="B54" s="63" t="s">
        <v>72</v>
      </c>
      <c r="C54" s="64">
        <f>311690625+11966864+67645511+2142083+365134+225227999</f>
        <v>619038216</v>
      </c>
      <c r="D54" s="65">
        <v>1053102</v>
      </c>
      <c r="E54" s="65">
        <v>39189501</v>
      </c>
      <c r="F54" s="74">
        <v>51.68</v>
      </c>
      <c r="G54" s="67"/>
      <c r="H54" s="67"/>
      <c r="I54" s="68">
        <f t="shared" si="0"/>
        <v>51.68</v>
      </c>
      <c r="J54" s="69">
        <v>2.93</v>
      </c>
      <c r="K54" s="69"/>
      <c r="L54" s="69"/>
      <c r="M54" s="32"/>
      <c r="N54" s="16">
        <f t="shared" si="1"/>
        <v>54.61</v>
      </c>
    </row>
    <row r="55" spans="1:14" x14ac:dyDescent="0.25">
      <c r="A55" s="62">
        <v>3020</v>
      </c>
      <c r="B55" s="63" t="s">
        <v>73</v>
      </c>
      <c r="C55" s="64">
        <f>97473314+28856890+14936128+270648+125731+31447677</f>
        <v>173110388</v>
      </c>
      <c r="D55" s="65">
        <v>199215</v>
      </c>
      <c r="E55" s="65">
        <v>16870063</v>
      </c>
      <c r="F55" s="74">
        <v>55</v>
      </c>
      <c r="G55" s="67"/>
      <c r="H55" s="67"/>
      <c r="I55" s="68">
        <f t="shared" si="0"/>
        <v>55</v>
      </c>
      <c r="J55" s="69">
        <v>2.95</v>
      </c>
      <c r="K55" s="69"/>
      <c r="L55" s="69">
        <v>0.75</v>
      </c>
      <c r="M55" s="32"/>
      <c r="N55" s="16">
        <f t="shared" si="1"/>
        <v>58.7</v>
      </c>
    </row>
    <row r="56" spans="1:14" x14ac:dyDescent="0.25">
      <c r="A56" s="62">
        <v>3021</v>
      </c>
      <c r="B56" s="63" t="s">
        <v>74</v>
      </c>
      <c r="C56" s="64">
        <f>279314806+11771115+36349367+356287+255102+13037359</f>
        <v>341084036</v>
      </c>
      <c r="D56" s="65">
        <v>761724</v>
      </c>
      <c r="E56" s="65">
        <v>26571691</v>
      </c>
      <c r="F56" s="74">
        <v>55</v>
      </c>
      <c r="G56" s="67"/>
      <c r="H56" s="67"/>
      <c r="I56" s="68">
        <f t="shared" si="0"/>
        <v>55</v>
      </c>
      <c r="J56" s="69">
        <v>2.92</v>
      </c>
      <c r="K56" s="69">
        <v>8.69</v>
      </c>
      <c r="L56" s="69"/>
      <c r="M56" s="32">
        <v>0.14000000000000001</v>
      </c>
      <c r="N56" s="16">
        <f t="shared" si="1"/>
        <v>66.75</v>
      </c>
    </row>
    <row r="57" spans="1:14" x14ac:dyDescent="0.25">
      <c r="A57" s="71">
        <v>3022</v>
      </c>
      <c r="B57" s="63" t="s">
        <v>75</v>
      </c>
      <c r="C57" s="78">
        <f>289934165+637340161+44564214+130933+2930659+53144556</f>
        <v>1028044688</v>
      </c>
      <c r="D57" s="65">
        <v>559050</v>
      </c>
      <c r="E57" s="65">
        <v>23848013</v>
      </c>
      <c r="F57" s="74">
        <v>47.71</v>
      </c>
      <c r="G57" s="67"/>
      <c r="H57" s="67"/>
      <c r="I57" s="68">
        <f t="shared" si="0"/>
        <v>47.71</v>
      </c>
      <c r="J57" s="69">
        <v>2.72</v>
      </c>
      <c r="K57" s="69"/>
      <c r="L57" s="69"/>
      <c r="M57" s="32"/>
      <c r="N57" s="16">
        <f t="shared" si="1"/>
        <v>50.43</v>
      </c>
    </row>
    <row r="58" spans="1:14" x14ac:dyDescent="0.25">
      <c r="A58" s="71">
        <v>3111</v>
      </c>
      <c r="B58" s="63" t="s">
        <v>76</v>
      </c>
      <c r="C58" s="64">
        <v>88568674</v>
      </c>
      <c r="D58" s="65">
        <v>82865.5</v>
      </c>
      <c r="E58" s="65">
        <v>6347789</v>
      </c>
      <c r="F58" s="74">
        <v>55</v>
      </c>
      <c r="G58" s="67"/>
      <c r="H58" s="67"/>
      <c r="I58" s="68">
        <f t="shared" si="0"/>
        <v>55</v>
      </c>
      <c r="J58" s="69"/>
      <c r="K58" s="69">
        <v>11.42</v>
      </c>
      <c r="L58" s="69"/>
      <c r="M58" s="32"/>
      <c r="N58" s="16">
        <f t="shared" si="1"/>
        <v>66.42</v>
      </c>
    </row>
    <row r="59" spans="1:14" x14ac:dyDescent="0.25">
      <c r="A59" s="71">
        <v>3112</v>
      </c>
      <c r="B59" s="63" t="s">
        <v>77</v>
      </c>
      <c r="C59" s="64">
        <v>116809598</v>
      </c>
      <c r="D59" s="65">
        <v>158332.5</v>
      </c>
      <c r="E59" s="65">
        <v>7628207</v>
      </c>
      <c r="F59" s="74">
        <v>46.39</v>
      </c>
      <c r="G59" s="67"/>
      <c r="H59" s="67"/>
      <c r="I59" s="68">
        <f t="shared" si="0"/>
        <v>46.39</v>
      </c>
      <c r="J59" s="69"/>
      <c r="K59" s="69">
        <v>1.84</v>
      </c>
      <c r="L59" s="69"/>
      <c r="M59" s="32"/>
      <c r="N59" s="16">
        <f t="shared" si="1"/>
        <v>48.230000000000004</v>
      </c>
    </row>
    <row r="60" spans="1:14" x14ac:dyDescent="0.25">
      <c r="A60" s="71">
        <v>3200</v>
      </c>
      <c r="B60" s="63" t="s">
        <v>78</v>
      </c>
      <c r="C60" s="64">
        <v>54184360</v>
      </c>
      <c r="D60" s="65">
        <v>67483</v>
      </c>
      <c r="E60" s="65">
        <v>4923179</v>
      </c>
      <c r="F60" s="74">
        <v>51.81</v>
      </c>
      <c r="G60" s="67"/>
      <c r="H60" s="67"/>
      <c r="I60" s="68">
        <f t="shared" si="0"/>
        <v>51.81</v>
      </c>
      <c r="J60" s="69">
        <v>1.97</v>
      </c>
      <c r="K60" s="69"/>
      <c r="L60" s="69"/>
      <c r="M60" s="44">
        <v>5.56</v>
      </c>
      <c r="N60" s="16">
        <f t="shared" si="1"/>
        <v>59.34</v>
      </c>
    </row>
    <row r="61" spans="1:14" x14ac:dyDescent="0.25">
      <c r="A61" s="71">
        <v>3300</v>
      </c>
      <c r="B61" s="63" t="s">
        <v>79</v>
      </c>
      <c r="C61" s="64">
        <v>105050038</v>
      </c>
      <c r="D61" s="65">
        <v>137886</v>
      </c>
      <c r="E61" s="65">
        <v>10017682</v>
      </c>
      <c r="F61" s="74">
        <v>53.83</v>
      </c>
      <c r="G61" s="67"/>
      <c r="H61" s="67"/>
      <c r="I61" s="68">
        <f t="shared" si="0"/>
        <v>53.83</v>
      </c>
      <c r="J61" s="69">
        <v>2.04</v>
      </c>
      <c r="K61" s="69"/>
      <c r="L61" s="69"/>
      <c r="M61" s="45"/>
      <c r="N61" s="16">
        <f t="shared" si="1"/>
        <v>55.87</v>
      </c>
    </row>
    <row r="62" spans="1:14" x14ac:dyDescent="0.25">
      <c r="A62" s="71">
        <v>3400</v>
      </c>
      <c r="B62" s="63" t="s">
        <v>80</v>
      </c>
      <c r="C62" s="64">
        <v>396554523</v>
      </c>
      <c r="D62" s="65">
        <v>761230</v>
      </c>
      <c r="E62" s="65">
        <v>36565399</v>
      </c>
      <c r="F62" s="74">
        <v>55</v>
      </c>
      <c r="G62" s="67"/>
      <c r="H62" s="67"/>
      <c r="I62" s="68">
        <f t="shared" si="0"/>
        <v>55</v>
      </c>
      <c r="J62" s="69">
        <v>1.52</v>
      </c>
      <c r="K62" s="69">
        <v>8.4</v>
      </c>
      <c r="L62" s="69">
        <v>0.65</v>
      </c>
      <c r="M62" s="32"/>
      <c r="N62" s="16">
        <f t="shared" si="1"/>
        <v>65.570000000000007</v>
      </c>
    </row>
    <row r="63" spans="1:14" x14ac:dyDescent="0.25">
      <c r="A63" s="71">
        <v>3420</v>
      </c>
      <c r="B63" s="63" t="s">
        <v>81</v>
      </c>
      <c r="C63" s="64">
        <v>225391290</v>
      </c>
      <c r="D63" s="65">
        <v>160321.5</v>
      </c>
      <c r="E63" s="65">
        <v>9410840</v>
      </c>
      <c r="F63" s="74">
        <v>55</v>
      </c>
      <c r="G63" s="67"/>
      <c r="H63" s="67"/>
      <c r="I63" s="68">
        <f t="shared" si="0"/>
        <v>55</v>
      </c>
      <c r="J63" s="69">
        <v>2.56</v>
      </c>
      <c r="K63" s="69">
        <v>10.11</v>
      </c>
      <c r="L63" s="69"/>
      <c r="M63" s="32"/>
      <c r="N63" s="16">
        <f t="shared" si="1"/>
        <v>67.67</v>
      </c>
    </row>
    <row r="64" spans="1:14" x14ac:dyDescent="0.25">
      <c r="A64" s="71">
        <v>3500</v>
      </c>
      <c r="B64" s="63" t="s">
        <v>82</v>
      </c>
      <c r="C64" s="64">
        <v>333479769</v>
      </c>
      <c r="D64" s="65">
        <v>101975</v>
      </c>
      <c r="E64" s="65">
        <v>7803581</v>
      </c>
      <c r="F64" s="74">
        <v>34.729999999999997</v>
      </c>
      <c r="G64" s="67"/>
      <c r="H64" s="67"/>
      <c r="I64" s="68">
        <f t="shared" si="0"/>
        <v>34.729999999999997</v>
      </c>
      <c r="J64" s="69"/>
      <c r="K64" s="69"/>
      <c r="L64" s="69"/>
      <c r="M64" s="32">
        <v>4.08</v>
      </c>
      <c r="N64" s="16">
        <f t="shared" si="1"/>
        <v>38.809999999999995</v>
      </c>
    </row>
    <row r="65" spans="1:14" x14ac:dyDescent="0.25">
      <c r="A65" s="71">
        <v>3600</v>
      </c>
      <c r="B65" s="63" t="s">
        <v>83</v>
      </c>
      <c r="C65" s="64">
        <v>184460216</v>
      </c>
      <c r="D65" s="65">
        <v>406209</v>
      </c>
      <c r="E65" s="65">
        <v>12874386</v>
      </c>
      <c r="F65" s="74">
        <v>55</v>
      </c>
      <c r="G65" s="67">
        <v>1.67</v>
      </c>
      <c r="H65" s="67"/>
      <c r="I65" s="68">
        <f t="shared" si="0"/>
        <v>56.67</v>
      </c>
      <c r="J65" s="69">
        <v>3</v>
      </c>
      <c r="K65" s="69">
        <v>10.7</v>
      </c>
      <c r="L65" s="69"/>
      <c r="M65" s="32"/>
      <c r="N65" s="16">
        <f t="shared" si="1"/>
        <v>70.37</v>
      </c>
    </row>
    <row r="66" spans="1:14" x14ac:dyDescent="0.25">
      <c r="A66" s="71">
        <v>3620</v>
      </c>
      <c r="B66" s="63" t="s">
        <v>84</v>
      </c>
      <c r="C66" s="64">
        <v>632030004</v>
      </c>
      <c r="D66" s="65">
        <v>552317.5</v>
      </c>
      <c r="E66" s="65">
        <v>18828961</v>
      </c>
      <c r="F66" s="74">
        <v>51.71</v>
      </c>
      <c r="G66" s="67"/>
      <c r="H66" s="67"/>
      <c r="I66" s="68">
        <f t="shared" si="0"/>
        <v>51.71</v>
      </c>
      <c r="J66" s="67">
        <v>0.99</v>
      </c>
      <c r="K66" s="69">
        <v>8.81</v>
      </c>
      <c r="L66" s="69"/>
      <c r="M66" s="32"/>
      <c r="N66" s="16">
        <f t="shared" si="1"/>
        <v>61.510000000000005</v>
      </c>
    </row>
    <row r="67" spans="1:14" x14ac:dyDescent="0.25">
      <c r="A67" s="71">
        <v>3700</v>
      </c>
      <c r="B67" s="63" t="s">
        <v>85</v>
      </c>
      <c r="C67" s="64">
        <f>640746452+28640200</f>
        <v>669386652</v>
      </c>
      <c r="D67" s="65">
        <v>1277057</v>
      </c>
      <c r="E67" s="65">
        <v>37423405</v>
      </c>
      <c r="F67" s="74">
        <v>55</v>
      </c>
      <c r="G67" s="67"/>
      <c r="H67" s="67"/>
      <c r="I67" s="68">
        <f t="shared" si="0"/>
        <v>55</v>
      </c>
      <c r="J67" s="69">
        <v>1.85</v>
      </c>
      <c r="K67" s="69">
        <v>6.33</v>
      </c>
      <c r="L67" s="69"/>
      <c r="M67" s="32"/>
      <c r="N67" s="16">
        <f t="shared" si="1"/>
        <v>63.18</v>
      </c>
    </row>
    <row r="68" spans="1:14" x14ac:dyDescent="0.25">
      <c r="A68" s="71">
        <v>3700</v>
      </c>
      <c r="B68" s="63" t="s">
        <v>86</v>
      </c>
      <c r="C68" s="64">
        <v>12846609</v>
      </c>
      <c r="D68" s="65">
        <v>24140</v>
      </c>
      <c r="E68" s="65">
        <v>1718436</v>
      </c>
      <c r="F68" s="74">
        <v>47.88</v>
      </c>
      <c r="G68" s="67"/>
      <c r="H68" s="67"/>
      <c r="I68" s="68">
        <f t="shared" si="0"/>
        <v>47.88</v>
      </c>
      <c r="J68" s="69"/>
      <c r="K68" s="69"/>
      <c r="L68" s="69"/>
      <c r="M68" s="32"/>
      <c r="N68" s="16">
        <f t="shared" si="1"/>
        <v>47.88</v>
      </c>
    </row>
    <row r="69" spans="1:14" x14ac:dyDescent="0.25">
      <c r="A69" s="71">
        <v>3800</v>
      </c>
      <c r="B69" s="63" t="s">
        <v>87</v>
      </c>
      <c r="C69" s="79">
        <v>341438115</v>
      </c>
      <c r="D69" s="65">
        <v>715910.5</v>
      </c>
      <c r="E69" s="65">
        <v>30792736</v>
      </c>
      <c r="F69" s="74">
        <v>55</v>
      </c>
      <c r="G69" s="67"/>
      <c r="H69" s="67"/>
      <c r="I69" s="68">
        <f t="shared" ref="I69:I132" si="2">SUM(F69:H69)</f>
        <v>55</v>
      </c>
      <c r="J69" s="69">
        <v>2.86</v>
      </c>
      <c r="K69" s="69"/>
      <c r="L69" s="69"/>
      <c r="M69" s="32"/>
      <c r="N69" s="16">
        <f t="shared" ref="N69:N132" si="3">SUM(I69:M69)</f>
        <v>57.86</v>
      </c>
    </row>
    <row r="70" spans="1:14" x14ac:dyDescent="0.25">
      <c r="A70" s="71">
        <v>3820</v>
      </c>
      <c r="B70" s="63" t="s">
        <v>88</v>
      </c>
      <c r="C70" s="79">
        <v>378355291</v>
      </c>
      <c r="D70" s="65">
        <v>392129.5</v>
      </c>
      <c r="E70" s="65">
        <v>19480073</v>
      </c>
      <c r="F70" s="74">
        <v>55</v>
      </c>
      <c r="G70" s="67"/>
      <c r="H70" s="67"/>
      <c r="I70" s="68">
        <f t="shared" si="2"/>
        <v>55</v>
      </c>
      <c r="J70" s="69">
        <v>3.02</v>
      </c>
      <c r="K70" s="69">
        <v>3.44</v>
      </c>
      <c r="L70" s="69">
        <v>0.64</v>
      </c>
      <c r="M70" s="32"/>
      <c r="N70" s="16">
        <f t="shared" si="3"/>
        <v>62.1</v>
      </c>
    </row>
    <row r="71" spans="1:14" x14ac:dyDescent="0.25">
      <c r="A71" s="71">
        <v>3900</v>
      </c>
      <c r="B71" s="63" t="s">
        <v>89</v>
      </c>
      <c r="C71" s="79">
        <v>127612431</v>
      </c>
      <c r="D71" s="65">
        <v>193209</v>
      </c>
      <c r="E71" s="65">
        <v>10610643</v>
      </c>
      <c r="F71" s="74">
        <v>53.98</v>
      </c>
      <c r="G71" s="67"/>
      <c r="H71" s="67">
        <v>1.89</v>
      </c>
      <c r="I71" s="68">
        <f t="shared" si="2"/>
        <v>55.87</v>
      </c>
      <c r="J71" s="69"/>
      <c r="K71" s="69"/>
      <c r="L71" s="69"/>
      <c r="M71" s="32"/>
      <c r="N71" s="16">
        <f t="shared" si="3"/>
        <v>55.87</v>
      </c>
    </row>
    <row r="72" spans="1:14" x14ac:dyDescent="0.25">
      <c r="A72" s="71">
        <v>4000</v>
      </c>
      <c r="B72" s="63" t="s">
        <v>90</v>
      </c>
      <c r="C72" s="79">
        <v>134670683</v>
      </c>
      <c r="D72" s="65">
        <v>282814</v>
      </c>
      <c r="E72" s="65">
        <v>14010441</v>
      </c>
      <c r="F72" s="74">
        <v>41.8</v>
      </c>
      <c r="G72" s="67"/>
      <c r="H72" s="67"/>
      <c r="I72" s="68">
        <f t="shared" si="2"/>
        <v>41.8</v>
      </c>
      <c r="J72" s="69">
        <v>3</v>
      </c>
      <c r="K72" s="69"/>
      <c r="L72" s="69"/>
      <c r="M72" s="32"/>
      <c r="N72" s="16">
        <f t="shared" si="3"/>
        <v>44.8</v>
      </c>
    </row>
    <row r="73" spans="1:14" x14ac:dyDescent="0.25">
      <c r="A73" s="71">
        <v>4100</v>
      </c>
      <c r="B73" s="63" t="s">
        <v>91</v>
      </c>
      <c r="C73" s="79">
        <v>395146023</v>
      </c>
      <c r="D73" s="65">
        <v>787857</v>
      </c>
      <c r="E73" s="65">
        <v>27850188</v>
      </c>
      <c r="F73" s="74">
        <v>55</v>
      </c>
      <c r="G73" s="67"/>
      <c r="H73" s="67"/>
      <c r="I73" s="68">
        <f t="shared" si="2"/>
        <v>55</v>
      </c>
      <c r="J73" s="67">
        <v>3</v>
      </c>
      <c r="K73" s="67">
        <v>8</v>
      </c>
      <c r="L73" s="67"/>
      <c r="M73" s="32"/>
      <c r="N73" s="16">
        <f t="shared" si="3"/>
        <v>66</v>
      </c>
    </row>
    <row r="74" spans="1:14" x14ac:dyDescent="0.25">
      <c r="A74" s="71">
        <v>4111</v>
      </c>
      <c r="B74" s="63" t="s">
        <v>92</v>
      </c>
      <c r="C74" s="79">
        <v>24643518</v>
      </c>
      <c r="D74" s="65">
        <v>37200.5</v>
      </c>
      <c r="E74" s="65">
        <v>2046125</v>
      </c>
      <c r="F74" s="74">
        <v>54.23</v>
      </c>
      <c r="G74" s="67"/>
      <c r="H74" s="67"/>
      <c r="I74" s="68">
        <f t="shared" si="2"/>
        <v>54.23</v>
      </c>
      <c r="J74" s="69">
        <v>2.75</v>
      </c>
      <c r="K74" s="69"/>
      <c r="L74" s="69">
        <v>1.2</v>
      </c>
      <c r="M74" s="32"/>
      <c r="N74" s="16">
        <f t="shared" si="3"/>
        <v>58.18</v>
      </c>
    </row>
    <row r="75" spans="1:14" x14ac:dyDescent="0.25">
      <c r="A75" s="71">
        <v>4111</v>
      </c>
      <c r="B75" s="63" t="s">
        <v>93</v>
      </c>
      <c r="C75" s="79">
        <v>22162993</v>
      </c>
      <c r="D75" s="65">
        <v>54766.5</v>
      </c>
      <c r="E75" s="65">
        <v>2599809</v>
      </c>
      <c r="F75" s="74">
        <v>55</v>
      </c>
      <c r="G75" s="67"/>
      <c r="H75" s="67"/>
      <c r="I75" s="68">
        <f t="shared" si="2"/>
        <v>55</v>
      </c>
      <c r="J75" s="69"/>
      <c r="K75" s="69">
        <v>2.75</v>
      </c>
      <c r="L75" s="69">
        <v>1.2</v>
      </c>
      <c r="M75" s="32"/>
      <c r="N75" s="16">
        <f t="shared" si="3"/>
        <v>58.95</v>
      </c>
    </row>
    <row r="76" spans="1:14" x14ac:dyDescent="0.25">
      <c r="A76" s="71">
        <v>4120</v>
      </c>
      <c r="B76" s="63" t="s">
        <v>94</v>
      </c>
      <c r="C76" s="80">
        <v>648334974</v>
      </c>
      <c r="D76" s="65">
        <v>781807.5</v>
      </c>
      <c r="E76" s="65">
        <v>32209428</v>
      </c>
      <c r="F76" s="74">
        <v>55</v>
      </c>
      <c r="G76" s="67"/>
      <c r="H76" s="67"/>
      <c r="I76" s="68">
        <f t="shared" si="2"/>
        <v>55</v>
      </c>
      <c r="J76" s="67">
        <v>3</v>
      </c>
      <c r="K76" s="67">
        <v>6.1</v>
      </c>
      <c r="L76" s="69"/>
      <c r="M76" s="32"/>
      <c r="N76" s="16">
        <f t="shared" si="3"/>
        <v>64.099999999999994</v>
      </c>
    </row>
    <row r="77" spans="1:14" x14ac:dyDescent="0.25">
      <c r="A77" s="70">
        <v>4211</v>
      </c>
      <c r="B77" s="81" t="s">
        <v>95</v>
      </c>
      <c r="C77" s="82">
        <v>293727052</v>
      </c>
      <c r="D77" s="65">
        <v>297759</v>
      </c>
      <c r="E77" s="65">
        <v>14270260</v>
      </c>
      <c r="F77" s="74">
        <v>43.32</v>
      </c>
      <c r="G77" s="67"/>
      <c r="H77" s="67"/>
      <c r="I77" s="68">
        <f t="shared" si="2"/>
        <v>43.32</v>
      </c>
      <c r="J77" s="69">
        <v>1.75</v>
      </c>
      <c r="K77" s="69"/>
      <c r="L77" s="69"/>
      <c r="M77" s="32"/>
      <c r="N77" s="16">
        <f t="shared" si="3"/>
        <v>45.07</v>
      </c>
    </row>
    <row r="78" spans="1:14" x14ac:dyDescent="0.25">
      <c r="A78" s="71">
        <v>4300</v>
      </c>
      <c r="B78" s="63" t="s">
        <v>96</v>
      </c>
      <c r="C78" s="83">
        <v>121174259</v>
      </c>
      <c r="D78" s="65">
        <v>292068</v>
      </c>
      <c r="E78" s="65">
        <v>12760937</v>
      </c>
      <c r="F78" s="74">
        <v>48.11</v>
      </c>
      <c r="G78" s="67"/>
      <c r="H78" s="67"/>
      <c r="I78" s="68">
        <f t="shared" si="2"/>
        <v>48.11</v>
      </c>
      <c r="J78" s="69"/>
      <c r="K78" s="69">
        <v>2.73</v>
      </c>
      <c r="L78" s="69"/>
      <c r="M78" s="44"/>
      <c r="N78" s="16">
        <f t="shared" si="3"/>
        <v>50.839999999999996</v>
      </c>
    </row>
    <row r="79" spans="1:14" x14ac:dyDescent="0.25">
      <c r="A79" s="71">
        <v>4320</v>
      </c>
      <c r="B79" s="63" t="s">
        <v>97</v>
      </c>
      <c r="C79" s="79">
        <v>222800803</v>
      </c>
      <c r="D79" s="65">
        <v>280443</v>
      </c>
      <c r="E79" s="65">
        <v>14636473</v>
      </c>
      <c r="F79" s="74">
        <v>44.59</v>
      </c>
      <c r="G79" s="67"/>
      <c r="H79" s="67"/>
      <c r="I79" s="68">
        <f t="shared" si="2"/>
        <v>44.59</v>
      </c>
      <c r="J79" s="67">
        <v>1.8</v>
      </c>
      <c r="K79" s="67">
        <v>2.64</v>
      </c>
      <c r="L79" s="69">
        <v>0.8</v>
      </c>
      <c r="M79" s="44"/>
      <c r="N79" s="16">
        <f t="shared" si="3"/>
        <v>49.83</v>
      </c>
    </row>
    <row r="80" spans="1:14" x14ac:dyDescent="0.25">
      <c r="A80" s="71">
        <v>4400</v>
      </c>
      <c r="B80" s="63" t="s">
        <v>98</v>
      </c>
      <c r="C80" s="79">
        <v>554164081</v>
      </c>
      <c r="D80" s="65">
        <v>552750.5</v>
      </c>
      <c r="E80" s="65">
        <v>21891843</v>
      </c>
      <c r="F80" s="74">
        <v>37.9</v>
      </c>
      <c r="G80" s="67"/>
      <c r="H80" s="67"/>
      <c r="I80" s="68">
        <f t="shared" si="2"/>
        <v>37.9</v>
      </c>
      <c r="J80" s="69">
        <v>3</v>
      </c>
      <c r="K80" s="69">
        <v>7.19</v>
      </c>
      <c r="L80" s="69">
        <v>3.35</v>
      </c>
      <c r="M80" s="32"/>
      <c r="N80" s="16">
        <f t="shared" si="3"/>
        <v>51.44</v>
      </c>
    </row>
    <row r="81" spans="1:14" x14ac:dyDescent="0.25">
      <c r="A81" s="71">
        <v>4420</v>
      </c>
      <c r="B81" s="63" t="s">
        <v>99</v>
      </c>
      <c r="C81" s="79">
        <v>220910231</v>
      </c>
      <c r="D81" s="65">
        <v>297185.5</v>
      </c>
      <c r="E81" s="65">
        <v>18095731</v>
      </c>
      <c r="F81" s="74">
        <v>53.25</v>
      </c>
      <c r="G81" s="67"/>
      <c r="H81" s="67"/>
      <c r="I81" s="68">
        <f t="shared" si="2"/>
        <v>53.25</v>
      </c>
      <c r="J81" s="69">
        <v>2.9</v>
      </c>
      <c r="K81" s="69">
        <v>10.93</v>
      </c>
      <c r="L81" s="69"/>
      <c r="M81" s="32"/>
      <c r="N81" s="16">
        <f t="shared" si="3"/>
        <v>67.08</v>
      </c>
    </row>
    <row r="82" spans="1:14" x14ac:dyDescent="0.25">
      <c r="A82" s="71">
        <v>4500</v>
      </c>
      <c r="B82" s="63" t="s">
        <v>100</v>
      </c>
      <c r="C82" s="79">
        <v>1588615534</v>
      </c>
      <c r="D82" s="65">
        <v>2507773.5</v>
      </c>
      <c r="E82" s="65">
        <v>64479343</v>
      </c>
      <c r="F82" s="74">
        <v>47.55</v>
      </c>
      <c r="G82" s="67"/>
      <c r="H82" s="67"/>
      <c r="I82" s="68">
        <f t="shared" si="2"/>
        <v>47.55</v>
      </c>
      <c r="J82" s="69"/>
      <c r="K82" s="69">
        <v>7</v>
      </c>
      <c r="L82" s="69"/>
      <c r="M82" s="32"/>
      <c r="N82" s="16">
        <f t="shared" si="3"/>
        <v>54.55</v>
      </c>
    </row>
    <row r="83" spans="1:14" x14ac:dyDescent="0.25">
      <c r="A83" s="71">
        <v>4520</v>
      </c>
      <c r="B83" s="63" t="s">
        <v>101</v>
      </c>
      <c r="C83" s="79">
        <v>333249828</v>
      </c>
      <c r="D83" s="65">
        <v>246757.5</v>
      </c>
      <c r="E83" s="65">
        <v>11600380</v>
      </c>
      <c r="F83" s="74">
        <v>45.15</v>
      </c>
      <c r="G83" s="67"/>
      <c r="H83" s="67"/>
      <c r="I83" s="68">
        <f t="shared" si="2"/>
        <v>45.15</v>
      </c>
      <c r="J83" s="69"/>
      <c r="K83" s="69">
        <v>11.87</v>
      </c>
      <c r="L83" s="69"/>
      <c r="M83" s="32"/>
      <c r="N83" s="16">
        <f t="shared" si="3"/>
        <v>57.019999999999996</v>
      </c>
    </row>
    <row r="84" spans="1:14" x14ac:dyDescent="0.25">
      <c r="A84" s="71">
        <v>4600</v>
      </c>
      <c r="B84" s="63" t="s">
        <v>102</v>
      </c>
      <c r="C84" s="79">
        <v>100973336</v>
      </c>
      <c r="D84" s="65">
        <v>201493.5</v>
      </c>
      <c r="E84" s="65">
        <v>11985507</v>
      </c>
      <c r="F84" s="74">
        <v>47.35</v>
      </c>
      <c r="G84" s="67">
        <v>2.85</v>
      </c>
      <c r="H84" s="67"/>
      <c r="I84" s="68">
        <f t="shared" si="2"/>
        <v>50.2</v>
      </c>
      <c r="J84" s="69">
        <v>2.56</v>
      </c>
      <c r="K84" s="69"/>
      <c r="L84" s="69">
        <v>0.74</v>
      </c>
      <c r="M84" s="32"/>
      <c r="N84" s="16">
        <f t="shared" si="3"/>
        <v>53.500000000000007</v>
      </c>
    </row>
    <row r="85" spans="1:14" x14ac:dyDescent="0.25">
      <c r="A85" s="71">
        <v>4620</v>
      </c>
      <c r="B85" s="63" t="s">
        <v>103</v>
      </c>
      <c r="C85" s="79">
        <v>85693991</v>
      </c>
      <c r="D85" s="65">
        <v>125334.5</v>
      </c>
      <c r="E85" s="65">
        <v>7203273</v>
      </c>
      <c r="F85" s="74">
        <v>55</v>
      </c>
      <c r="G85" s="67">
        <v>2.6</v>
      </c>
      <c r="H85" s="67"/>
      <c r="I85" s="68">
        <f t="shared" si="2"/>
        <v>57.6</v>
      </c>
      <c r="J85" s="69">
        <v>2.75</v>
      </c>
      <c r="K85" s="69">
        <v>7.9</v>
      </c>
      <c r="L85" s="69"/>
      <c r="M85" s="32"/>
      <c r="N85" s="16">
        <f t="shared" si="3"/>
        <v>68.25</v>
      </c>
    </row>
    <row r="86" spans="1:14" x14ac:dyDescent="0.25">
      <c r="A86" s="71">
        <v>4700</v>
      </c>
      <c r="B86" s="63" t="s">
        <v>104</v>
      </c>
      <c r="C86" s="79">
        <v>443319705</v>
      </c>
      <c r="D86" s="65">
        <v>446018</v>
      </c>
      <c r="E86" s="65">
        <v>23076888</v>
      </c>
      <c r="F86" s="74">
        <v>30.8</v>
      </c>
      <c r="G86" s="67"/>
      <c r="H86" s="67"/>
      <c r="I86" s="68">
        <f t="shared" si="2"/>
        <v>30.8</v>
      </c>
      <c r="J86" s="69"/>
      <c r="K86" s="69">
        <v>4.84</v>
      </c>
      <c r="L86" s="69"/>
      <c r="M86" s="32"/>
      <c r="N86" s="16">
        <f t="shared" si="3"/>
        <v>35.64</v>
      </c>
    </row>
    <row r="87" spans="1:14" x14ac:dyDescent="0.25">
      <c r="A87" s="71">
        <v>4720</v>
      </c>
      <c r="B87" s="63" t="s">
        <v>105</v>
      </c>
      <c r="C87" s="79">
        <v>96587425</v>
      </c>
      <c r="D87" s="65">
        <v>153432</v>
      </c>
      <c r="E87" s="65">
        <v>9044821</v>
      </c>
      <c r="F87" s="74">
        <v>49</v>
      </c>
      <c r="G87" s="67"/>
      <c r="H87" s="67"/>
      <c r="I87" s="68">
        <f t="shared" si="2"/>
        <v>49</v>
      </c>
      <c r="J87" s="69">
        <v>2.5</v>
      </c>
      <c r="K87" s="69">
        <v>12</v>
      </c>
      <c r="L87" s="69"/>
      <c r="M87" s="32">
        <v>1</v>
      </c>
      <c r="N87" s="16">
        <f t="shared" si="3"/>
        <v>64.5</v>
      </c>
    </row>
    <row r="88" spans="1:14" x14ac:dyDescent="0.25">
      <c r="A88" s="71">
        <v>4800</v>
      </c>
      <c r="B88" s="63" t="s">
        <v>106</v>
      </c>
      <c r="C88" s="79">
        <v>138438489</v>
      </c>
      <c r="D88" s="65">
        <v>264540.5</v>
      </c>
      <c r="E88" s="65">
        <v>10348972</v>
      </c>
      <c r="F88" s="74">
        <v>40.950000000000003</v>
      </c>
      <c r="G88" s="67"/>
      <c r="H88" s="67"/>
      <c r="I88" s="68">
        <f t="shared" si="2"/>
        <v>40.950000000000003</v>
      </c>
      <c r="J88" s="69">
        <v>0.8</v>
      </c>
      <c r="K88" s="69"/>
      <c r="L88" s="69"/>
      <c r="M88" s="32"/>
      <c r="N88" s="16">
        <f t="shared" si="3"/>
        <v>41.75</v>
      </c>
    </row>
    <row r="89" spans="1:14" x14ac:dyDescent="0.25">
      <c r="A89" s="71">
        <v>4820</v>
      </c>
      <c r="B89" s="63" t="s">
        <v>107</v>
      </c>
      <c r="C89" s="79">
        <v>118865071</v>
      </c>
      <c r="D89" s="65">
        <v>95661.5</v>
      </c>
      <c r="E89" s="65">
        <v>6375530</v>
      </c>
      <c r="F89" s="74">
        <v>55</v>
      </c>
      <c r="G89" s="67"/>
      <c r="H89" s="67"/>
      <c r="I89" s="68">
        <f t="shared" si="2"/>
        <v>55</v>
      </c>
      <c r="J89" s="69">
        <v>3.59</v>
      </c>
      <c r="K89" s="69"/>
      <c r="L89" s="69">
        <v>0.99</v>
      </c>
      <c r="M89" s="32"/>
      <c r="N89" s="16">
        <f t="shared" si="3"/>
        <v>59.580000000000005</v>
      </c>
    </row>
    <row r="90" spans="1:14" x14ac:dyDescent="0.25">
      <c r="A90" s="71">
        <v>4821</v>
      </c>
      <c r="B90" s="63" t="s">
        <v>108</v>
      </c>
      <c r="C90" s="79">
        <v>94250663</v>
      </c>
      <c r="D90" s="65">
        <v>145810.5</v>
      </c>
      <c r="E90" s="65">
        <v>7091114</v>
      </c>
      <c r="F90" s="74">
        <v>43.25</v>
      </c>
      <c r="G90" s="67"/>
      <c r="H90" s="67"/>
      <c r="I90" s="68">
        <f t="shared" si="2"/>
        <v>43.25</v>
      </c>
      <c r="J90" s="69">
        <v>1.6</v>
      </c>
      <c r="K90" s="69"/>
      <c r="L90" s="69">
        <v>0.8</v>
      </c>
      <c r="M90" s="32"/>
      <c r="N90" s="16">
        <f t="shared" si="3"/>
        <v>45.65</v>
      </c>
    </row>
    <row r="91" spans="1:14" x14ac:dyDescent="0.25">
      <c r="A91" s="71">
        <v>4911</v>
      </c>
      <c r="B91" s="63" t="s">
        <v>109</v>
      </c>
      <c r="C91" s="79">
        <v>72481315</v>
      </c>
      <c r="D91" s="65">
        <v>140697</v>
      </c>
      <c r="E91" s="65">
        <v>8074820</v>
      </c>
      <c r="F91" s="74">
        <v>49.39</v>
      </c>
      <c r="G91" s="67"/>
      <c r="H91" s="67"/>
      <c r="I91" s="68">
        <f t="shared" si="2"/>
        <v>49.39</v>
      </c>
      <c r="J91" s="69">
        <v>2.5499999999999998</v>
      </c>
      <c r="K91" s="69"/>
      <c r="L91" s="69"/>
      <c r="M91" s="69"/>
      <c r="N91" s="16">
        <f t="shared" si="3"/>
        <v>51.94</v>
      </c>
    </row>
    <row r="92" spans="1:14" x14ac:dyDescent="0.25">
      <c r="A92" s="71">
        <v>5000</v>
      </c>
      <c r="B92" s="63" t="s">
        <v>110</v>
      </c>
      <c r="C92" s="79">
        <v>127405624</v>
      </c>
      <c r="D92" s="65">
        <v>289327</v>
      </c>
      <c r="E92" s="65">
        <v>12438105</v>
      </c>
      <c r="F92" s="74">
        <v>39.18</v>
      </c>
      <c r="G92" s="67">
        <v>2.5499999999999998</v>
      </c>
      <c r="H92" s="67"/>
      <c r="I92" s="68">
        <f t="shared" si="2"/>
        <v>41.73</v>
      </c>
      <c r="J92" s="69"/>
      <c r="K92" s="69">
        <v>8.2100000000000009</v>
      </c>
      <c r="L92" s="69"/>
      <c r="M92" s="69"/>
      <c r="N92" s="16">
        <f t="shared" si="3"/>
        <v>49.94</v>
      </c>
    </row>
    <row r="93" spans="1:14" x14ac:dyDescent="0.25">
      <c r="A93" s="71">
        <v>5020</v>
      </c>
      <c r="B93" s="63" t="s">
        <v>111</v>
      </c>
      <c r="C93" s="79">
        <v>61851883</v>
      </c>
      <c r="D93" s="65">
        <v>89555</v>
      </c>
      <c r="E93" s="65">
        <v>4702937</v>
      </c>
      <c r="F93" s="74">
        <v>55</v>
      </c>
      <c r="G93" s="67"/>
      <c r="H93" s="67"/>
      <c r="I93" s="68">
        <f t="shared" si="2"/>
        <v>55</v>
      </c>
      <c r="J93" s="67">
        <v>2.8</v>
      </c>
      <c r="K93" s="67"/>
      <c r="L93" s="69">
        <v>1.48</v>
      </c>
      <c r="M93" s="69"/>
      <c r="N93" s="16">
        <f t="shared" si="3"/>
        <v>59.279999999999994</v>
      </c>
    </row>
    <row r="94" spans="1:14" x14ac:dyDescent="0.25">
      <c r="A94" s="71">
        <v>5100</v>
      </c>
      <c r="B94" s="63" t="s">
        <v>112</v>
      </c>
      <c r="C94" s="79">
        <v>74657930</v>
      </c>
      <c r="D94" s="65">
        <v>194273.5</v>
      </c>
      <c r="E94" s="65">
        <v>9007565</v>
      </c>
      <c r="F94" s="74">
        <v>51.5</v>
      </c>
      <c r="G94" s="67"/>
      <c r="H94" s="67"/>
      <c r="I94" s="68">
        <f t="shared" si="2"/>
        <v>51.5</v>
      </c>
      <c r="J94" s="69">
        <v>3</v>
      </c>
      <c r="K94" s="69"/>
      <c r="L94" s="69"/>
      <c r="M94" s="69"/>
      <c r="N94" s="16">
        <f t="shared" si="3"/>
        <v>54.5</v>
      </c>
    </row>
    <row r="95" spans="1:14" x14ac:dyDescent="0.25">
      <c r="A95" s="71">
        <v>5130</v>
      </c>
      <c r="B95" s="63" t="s">
        <v>113</v>
      </c>
      <c r="C95" s="79">
        <v>75301763</v>
      </c>
      <c r="D95" s="65">
        <v>81099</v>
      </c>
      <c r="E95" s="65">
        <v>4794599</v>
      </c>
      <c r="F95" s="74">
        <v>55</v>
      </c>
      <c r="G95" s="67"/>
      <c r="H95" s="67"/>
      <c r="I95" s="68">
        <f t="shared" si="2"/>
        <v>55</v>
      </c>
      <c r="J95" s="69">
        <v>2.48</v>
      </c>
      <c r="K95" s="69"/>
      <c r="L95" s="69">
        <v>4.03</v>
      </c>
      <c r="M95" s="69"/>
      <c r="N95" s="16">
        <f t="shared" si="3"/>
        <v>61.51</v>
      </c>
    </row>
    <row r="96" spans="1:14" x14ac:dyDescent="0.25">
      <c r="A96" s="71">
        <v>5131</v>
      </c>
      <c r="B96" s="63" t="s">
        <v>114</v>
      </c>
      <c r="C96" s="79">
        <v>16386060</v>
      </c>
      <c r="D96" s="65">
        <v>42145.5</v>
      </c>
      <c r="E96" s="65">
        <v>1650733</v>
      </c>
      <c r="F96" s="74">
        <v>55</v>
      </c>
      <c r="G96" s="67"/>
      <c r="H96" s="67"/>
      <c r="I96" s="68">
        <f t="shared" si="2"/>
        <v>55</v>
      </c>
      <c r="J96" s="69">
        <v>2.15</v>
      </c>
      <c r="K96" s="69"/>
      <c r="L96" s="69"/>
      <c r="M96" s="69"/>
      <c r="N96" s="16">
        <f t="shared" si="3"/>
        <v>57.15</v>
      </c>
    </row>
    <row r="97" spans="1:14" x14ac:dyDescent="0.25">
      <c r="A97" s="62">
        <v>5131</v>
      </c>
      <c r="B97" s="63" t="s">
        <v>115</v>
      </c>
      <c r="C97" s="79">
        <v>9295923</v>
      </c>
      <c r="D97" s="65">
        <v>20956.5</v>
      </c>
      <c r="E97" s="65">
        <v>946519</v>
      </c>
      <c r="F97" s="74">
        <v>55</v>
      </c>
      <c r="G97" s="67"/>
      <c r="H97" s="67"/>
      <c r="I97" s="68">
        <f t="shared" si="2"/>
        <v>55</v>
      </c>
      <c r="J97" s="69">
        <v>2.17</v>
      </c>
      <c r="K97" s="69"/>
      <c r="L97" s="69"/>
      <c r="M97" s="69"/>
      <c r="N97" s="16">
        <f t="shared" si="3"/>
        <v>57.17</v>
      </c>
    </row>
    <row r="98" spans="1:14" x14ac:dyDescent="0.25">
      <c r="A98" s="62">
        <v>5200</v>
      </c>
      <c r="B98" s="63" t="s">
        <v>116</v>
      </c>
      <c r="C98" s="79">
        <v>85113160</v>
      </c>
      <c r="D98" s="69">
        <v>95942.5</v>
      </c>
      <c r="E98" s="69">
        <v>5962984</v>
      </c>
      <c r="F98" s="74">
        <v>50.98</v>
      </c>
      <c r="G98" s="67"/>
      <c r="H98" s="67"/>
      <c r="I98" s="68">
        <f t="shared" si="2"/>
        <v>50.98</v>
      </c>
      <c r="J98" s="69">
        <v>3</v>
      </c>
      <c r="K98" s="69"/>
      <c r="L98" s="69"/>
      <c r="M98" s="69"/>
      <c r="N98" s="16">
        <f t="shared" si="3"/>
        <v>53.98</v>
      </c>
    </row>
    <row r="99" spans="1:14" x14ac:dyDescent="0.25">
      <c r="A99" s="71">
        <v>5321</v>
      </c>
      <c r="B99" s="63" t="s">
        <v>117</v>
      </c>
      <c r="C99" s="79">
        <v>497894917</v>
      </c>
      <c r="D99" s="65">
        <v>690477</v>
      </c>
      <c r="E99" s="65">
        <v>25339341</v>
      </c>
      <c r="F99" s="74">
        <v>55</v>
      </c>
      <c r="G99" s="67">
        <v>1</v>
      </c>
      <c r="H99" s="67"/>
      <c r="I99" s="68">
        <f t="shared" si="2"/>
        <v>56</v>
      </c>
      <c r="J99" s="67">
        <v>4.07</v>
      </c>
      <c r="K99" s="69">
        <v>5.93</v>
      </c>
      <c r="L99" s="69"/>
      <c r="M99" s="69"/>
      <c r="N99" s="16">
        <f t="shared" si="3"/>
        <v>66</v>
      </c>
    </row>
    <row r="100" spans="1:14" x14ac:dyDescent="0.25">
      <c r="A100" s="71">
        <v>5411</v>
      </c>
      <c r="B100" s="63" t="s">
        <v>118</v>
      </c>
      <c r="C100" s="79">
        <v>87899767</v>
      </c>
      <c r="D100" s="65">
        <v>107247</v>
      </c>
      <c r="E100" s="65">
        <v>6019162</v>
      </c>
      <c r="F100" s="74">
        <v>53.4</v>
      </c>
      <c r="G100" s="67"/>
      <c r="H100" s="67"/>
      <c r="I100" s="68">
        <f t="shared" si="2"/>
        <v>53.4</v>
      </c>
      <c r="J100" s="69">
        <v>2</v>
      </c>
      <c r="K100" s="69"/>
      <c r="L100" s="69"/>
      <c r="M100" s="44"/>
      <c r="N100" s="16">
        <f t="shared" si="3"/>
        <v>55.4</v>
      </c>
    </row>
    <row r="101" spans="1:14" x14ac:dyDescent="0.25">
      <c r="A101" s="71">
        <v>5412</v>
      </c>
      <c r="B101" s="63" t="s">
        <v>119</v>
      </c>
      <c r="C101" s="79">
        <v>207514062</v>
      </c>
      <c r="D101" s="65">
        <v>351063</v>
      </c>
      <c r="E101" s="65">
        <v>15406072</v>
      </c>
      <c r="F101" s="74">
        <v>57.5</v>
      </c>
      <c r="G101" s="67"/>
      <c r="H101" s="67"/>
      <c r="I101" s="68">
        <f t="shared" si="2"/>
        <v>57.5</v>
      </c>
      <c r="J101" s="69">
        <v>3</v>
      </c>
      <c r="K101" s="69"/>
      <c r="L101" s="69"/>
      <c r="M101" s="44"/>
      <c r="N101" s="16">
        <f t="shared" si="3"/>
        <v>60.5</v>
      </c>
    </row>
    <row r="102" spans="1:14" x14ac:dyDescent="0.25">
      <c r="A102" s="71">
        <v>5500</v>
      </c>
      <c r="B102" s="63" t="s">
        <v>120</v>
      </c>
      <c r="C102" s="79">
        <v>141443731</v>
      </c>
      <c r="D102" s="65">
        <v>374873</v>
      </c>
      <c r="E102" s="65">
        <v>16184241</v>
      </c>
      <c r="F102" s="74">
        <v>52.52</v>
      </c>
      <c r="G102" s="67"/>
      <c r="H102" s="67"/>
      <c r="I102" s="68">
        <f t="shared" si="2"/>
        <v>52.52</v>
      </c>
      <c r="J102" s="84">
        <v>2.61</v>
      </c>
      <c r="K102" s="69">
        <v>9.8000000000000007</v>
      </c>
      <c r="L102" s="69"/>
      <c r="M102" s="44"/>
      <c r="N102" s="16">
        <f t="shared" si="3"/>
        <v>64.930000000000007</v>
      </c>
    </row>
    <row r="103" spans="1:14" x14ac:dyDescent="0.25">
      <c r="A103" s="71">
        <v>5520</v>
      </c>
      <c r="B103" s="63" t="s">
        <v>121</v>
      </c>
      <c r="C103" s="79">
        <v>191642484</v>
      </c>
      <c r="D103" s="65">
        <v>292567</v>
      </c>
      <c r="E103" s="65">
        <v>17027908</v>
      </c>
      <c r="F103" s="74">
        <v>55.11</v>
      </c>
      <c r="G103" s="67">
        <v>1.05</v>
      </c>
      <c r="H103" s="67">
        <v>1.1599999999999999</v>
      </c>
      <c r="I103" s="68">
        <f t="shared" si="2"/>
        <v>57.319999999999993</v>
      </c>
      <c r="J103" s="69">
        <v>2.62</v>
      </c>
      <c r="K103" s="69"/>
      <c r="L103" s="69"/>
      <c r="M103" s="44"/>
      <c r="N103" s="16">
        <f t="shared" si="3"/>
        <v>59.939999999999991</v>
      </c>
    </row>
    <row r="104" spans="1:14" x14ac:dyDescent="0.25">
      <c r="A104" s="71">
        <v>5520</v>
      </c>
      <c r="B104" s="63" t="s">
        <v>122</v>
      </c>
      <c r="C104" s="79">
        <v>7883520</v>
      </c>
      <c r="D104" s="65">
        <v>9477</v>
      </c>
      <c r="E104" s="65">
        <v>371884</v>
      </c>
      <c r="F104" s="74">
        <v>55.41</v>
      </c>
      <c r="G104" s="67"/>
      <c r="H104" s="67"/>
      <c r="I104" s="68">
        <f t="shared" si="2"/>
        <v>55.41</v>
      </c>
      <c r="J104" s="69">
        <v>2.62</v>
      </c>
      <c r="K104" s="69"/>
      <c r="L104" s="69"/>
      <c r="M104" s="32">
        <v>2.23</v>
      </c>
      <c r="N104" s="16">
        <f t="shared" si="3"/>
        <v>60.259999999999991</v>
      </c>
    </row>
    <row r="105" spans="1:14" x14ac:dyDescent="0.25">
      <c r="A105" s="71">
        <v>5530</v>
      </c>
      <c r="B105" s="63" t="s">
        <v>123</v>
      </c>
      <c r="C105" s="79">
        <v>109096083</v>
      </c>
      <c r="D105" s="65">
        <v>192322</v>
      </c>
      <c r="E105" s="65">
        <v>10698262</v>
      </c>
      <c r="F105" s="74">
        <v>58</v>
      </c>
      <c r="G105" s="67"/>
      <c r="H105" s="67"/>
      <c r="I105" s="68">
        <f t="shared" si="2"/>
        <v>58</v>
      </c>
      <c r="J105" s="69">
        <v>3</v>
      </c>
      <c r="K105" s="69"/>
      <c r="L105" s="69"/>
      <c r="M105" s="44"/>
      <c r="N105" s="16">
        <f t="shared" si="3"/>
        <v>61</v>
      </c>
    </row>
    <row r="106" spans="1:14" x14ac:dyDescent="0.25">
      <c r="A106" s="71">
        <v>5600</v>
      </c>
      <c r="B106" s="63" t="s">
        <v>124</v>
      </c>
      <c r="C106" s="79">
        <v>114329841</v>
      </c>
      <c r="D106" s="65">
        <v>117596.5</v>
      </c>
      <c r="E106" s="65">
        <v>5952552</v>
      </c>
      <c r="F106" s="74">
        <v>35.5</v>
      </c>
      <c r="G106" s="85"/>
      <c r="H106" s="67">
        <v>2.23</v>
      </c>
      <c r="I106" s="68">
        <f t="shared" si="2"/>
        <v>37.729999999999997</v>
      </c>
      <c r="J106" s="67"/>
      <c r="K106" s="67"/>
      <c r="L106" s="85"/>
      <c r="M106" s="46"/>
      <c r="N106" s="16">
        <f t="shared" si="3"/>
        <v>37.729999999999997</v>
      </c>
    </row>
    <row r="107" spans="1:14" x14ac:dyDescent="0.25">
      <c r="A107" s="71">
        <v>5620</v>
      </c>
      <c r="B107" s="63" t="s">
        <v>125</v>
      </c>
      <c r="C107" s="79">
        <v>26422946</v>
      </c>
      <c r="D107" s="65">
        <v>49115.5</v>
      </c>
      <c r="E107" s="65">
        <v>2935430</v>
      </c>
      <c r="F107" s="74">
        <v>56.23</v>
      </c>
      <c r="G107" s="67"/>
      <c r="H107" s="67">
        <v>3</v>
      </c>
      <c r="I107" s="68">
        <f t="shared" si="2"/>
        <v>59.23</v>
      </c>
      <c r="J107" s="69"/>
      <c r="K107" s="69"/>
      <c r="L107" s="69"/>
      <c r="M107" s="32"/>
      <c r="N107" s="16">
        <f t="shared" si="3"/>
        <v>59.23</v>
      </c>
    </row>
    <row r="108" spans="1:14" x14ac:dyDescent="0.25">
      <c r="A108" s="62">
        <v>5711</v>
      </c>
      <c r="B108" s="63" t="s">
        <v>126</v>
      </c>
      <c r="C108" s="79">
        <v>87225795</v>
      </c>
      <c r="D108" s="65">
        <v>181474.5</v>
      </c>
      <c r="E108" s="65">
        <v>6578515</v>
      </c>
      <c r="F108" s="74">
        <v>54.96</v>
      </c>
      <c r="G108" s="67"/>
      <c r="H108" s="67"/>
      <c r="I108" s="68">
        <f t="shared" si="2"/>
        <v>54.96</v>
      </c>
      <c r="J108" s="69">
        <v>1.6</v>
      </c>
      <c r="K108" s="69">
        <v>9.5299999999999994</v>
      </c>
      <c r="L108" s="69"/>
      <c r="M108" s="44"/>
      <c r="N108" s="16">
        <f t="shared" si="3"/>
        <v>66.09</v>
      </c>
    </row>
    <row r="109" spans="1:14" x14ac:dyDescent="0.25">
      <c r="A109" s="71">
        <v>5712</v>
      </c>
      <c r="B109" s="63" t="s">
        <v>127</v>
      </c>
      <c r="C109" s="79">
        <v>110718836</v>
      </c>
      <c r="D109" s="65">
        <v>128095.5</v>
      </c>
      <c r="E109" s="65">
        <v>8583215</v>
      </c>
      <c r="F109" s="74">
        <v>54.17</v>
      </c>
      <c r="G109" s="67"/>
      <c r="H109" s="67"/>
      <c r="I109" s="68">
        <f t="shared" si="2"/>
        <v>54.17</v>
      </c>
      <c r="J109" s="69">
        <v>2.81</v>
      </c>
      <c r="K109" s="67"/>
      <c r="L109" s="69"/>
      <c r="M109" s="47"/>
      <c r="N109" s="16">
        <f t="shared" si="3"/>
        <v>56.980000000000004</v>
      </c>
    </row>
    <row r="110" spans="1:14" x14ac:dyDescent="0.25">
      <c r="A110" s="71">
        <v>5720</v>
      </c>
      <c r="B110" s="63" t="s">
        <v>128</v>
      </c>
      <c r="C110" s="79">
        <v>142805864</v>
      </c>
      <c r="D110" s="65">
        <v>162520.5</v>
      </c>
      <c r="E110" s="65">
        <v>10204121</v>
      </c>
      <c r="F110" s="74">
        <v>58.5</v>
      </c>
      <c r="G110" s="67"/>
      <c r="H110" s="67"/>
      <c r="I110" s="68">
        <f t="shared" si="2"/>
        <v>58.5</v>
      </c>
      <c r="J110" s="69">
        <v>3</v>
      </c>
      <c r="K110" s="69"/>
      <c r="L110" s="69">
        <v>2.8</v>
      </c>
      <c r="M110" s="44"/>
      <c r="N110" s="16">
        <f t="shared" si="3"/>
        <v>64.3</v>
      </c>
    </row>
    <row r="111" spans="1:14" x14ac:dyDescent="0.25">
      <c r="A111" s="71">
        <v>5800</v>
      </c>
      <c r="B111" s="63" t="s">
        <v>129</v>
      </c>
      <c r="C111" s="79">
        <v>119216125</v>
      </c>
      <c r="D111" s="65">
        <v>306163</v>
      </c>
      <c r="E111" s="65">
        <v>11676824</v>
      </c>
      <c r="F111" s="74">
        <v>52.2</v>
      </c>
      <c r="G111" s="67"/>
      <c r="H111" s="67"/>
      <c r="I111" s="68">
        <f t="shared" si="2"/>
        <v>52.2</v>
      </c>
      <c r="J111" s="69">
        <v>3</v>
      </c>
      <c r="K111" s="69"/>
      <c r="L111" s="69"/>
      <c r="M111" s="32"/>
      <c r="N111" s="16">
        <f t="shared" si="3"/>
        <v>55.2</v>
      </c>
    </row>
    <row r="112" spans="1:14" x14ac:dyDescent="0.25">
      <c r="A112" s="62">
        <v>5820</v>
      </c>
      <c r="B112" s="63" t="s">
        <v>130</v>
      </c>
      <c r="C112" s="79">
        <v>87060596</v>
      </c>
      <c r="D112" s="65">
        <v>207317.5</v>
      </c>
      <c r="E112" s="65">
        <v>8072554</v>
      </c>
      <c r="F112" s="74">
        <v>50.92</v>
      </c>
      <c r="G112" s="67"/>
      <c r="H112" s="67"/>
      <c r="I112" s="68">
        <f t="shared" si="2"/>
        <v>50.92</v>
      </c>
      <c r="J112" s="69"/>
      <c r="K112" s="69">
        <v>2.2200000000000002</v>
      </c>
      <c r="L112" s="69"/>
      <c r="M112" s="32">
        <v>2</v>
      </c>
      <c r="N112" s="16">
        <f t="shared" si="3"/>
        <v>55.14</v>
      </c>
    </row>
    <row r="113" spans="1:14" x14ac:dyDescent="0.25">
      <c r="A113" s="71">
        <v>5900</v>
      </c>
      <c r="B113" s="63" t="s">
        <v>131</v>
      </c>
      <c r="C113" s="79">
        <v>92384018</v>
      </c>
      <c r="D113" s="65">
        <v>271530</v>
      </c>
      <c r="E113" s="65">
        <v>13611277</v>
      </c>
      <c r="F113" s="74">
        <v>55</v>
      </c>
      <c r="G113" s="67"/>
      <c r="H113" s="67"/>
      <c r="I113" s="68">
        <f t="shared" si="2"/>
        <v>55</v>
      </c>
      <c r="J113" s="69">
        <v>3</v>
      </c>
      <c r="K113" s="69"/>
      <c r="L113" s="69"/>
      <c r="M113" s="32"/>
      <c r="N113" s="16">
        <f t="shared" si="3"/>
        <v>58</v>
      </c>
    </row>
    <row r="114" spans="1:14" x14ac:dyDescent="0.25">
      <c r="A114" s="71">
        <v>5920</v>
      </c>
      <c r="B114" s="63" t="s">
        <v>132</v>
      </c>
      <c r="C114" s="79">
        <v>74126839</v>
      </c>
      <c r="D114" s="65">
        <v>38106</v>
      </c>
      <c r="E114" s="65">
        <v>2139400</v>
      </c>
      <c r="F114" s="74">
        <v>51.87</v>
      </c>
      <c r="G114" s="67"/>
      <c r="H114" s="67"/>
      <c r="I114" s="68">
        <f t="shared" si="2"/>
        <v>51.87</v>
      </c>
      <c r="J114" s="67">
        <v>1.53</v>
      </c>
      <c r="K114" s="67">
        <v>3.04</v>
      </c>
      <c r="L114" s="69"/>
      <c r="M114" s="32">
        <v>2.72</v>
      </c>
      <c r="N114" s="16">
        <f t="shared" si="3"/>
        <v>59.16</v>
      </c>
    </row>
    <row r="115" spans="1:14" x14ac:dyDescent="0.25">
      <c r="A115" s="71">
        <v>5920</v>
      </c>
      <c r="B115" s="63" t="s">
        <v>133</v>
      </c>
      <c r="C115" s="79">
        <v>22715359</v>
      </c>
      <c r="D115" s="65">
        <v>38740.5</v>
      </c>
      <c r="E115" s="65">
        <v>1950820</v>
      </c>
      <c r="F115" s="74">
        <v>51.87</v>
      </c>
      <c r="G115" s="67"/>
      <c r="H115" s="67"/>
      <c r="I115" s="68">
        <f t="shared" si="2"/>
        <v>51.87</v>
      </c>
      <c r="J115" s="69">
        <v>1.53</v>
      </c>
      <c r="K115" s="69">
        <v>3.04</v>
      </c>
      <c r="L115" s="69"/>
      <c r="M115" s="32">
        <v>2.72</v>
      </c>
      <c r="N115" s="16">
        <f t="shared" si="3"/>
        <v>59.16</v>
      </c>
    </row>
    <row r="116" spans="1:14" x14ac:dyDescent="0.25">
      <c r="A116" s="71">
        <v>5921</v>
      </c>
      <c r="B116" s="63" t="s">
        <v>134</v>
      </c>
      <c r="C116" s="79">
        <v>47804370</v>
      </c>
      <c r="D116" s="65">
        <v>72837</v>
      </c>
      <c r="E116" s="65">
        <v>3401959</v>
      </c>
      <c r="F116" s="74">
        <v>45.72</v>
      </c>
      <c r="G116" s="67">
        <v>1.71</v>
      </c>
      <c r="H116" s="67"/>
      <c r="I116" s="68">
        <f t="shared" si="2"/>
        <v>47.43</v>
      </c>
      <c r="J116" s="67">
        <v>2.82</v>
      </c>
      <c r="K116" s="67">
        <v>6.56</v>
      </c>
      <c r="L116" s="69">
        <v>2.71</v>
      </c>
      <c r="M116" s="32"/>
      <c r="N116" s="16">
        <f t="shared" si="3"/>
        <v>59.52</v>
      </c>
    </row>
    <row r="117" spans="1:14" x14ac:dyDescent="0.25">
      <c r="A117" s="70">
        <v>6000</v>
      </c>
      <c r="B117" s="63" t="s">
        <v>135</v>
      </c>
      <c r="C117" s="79">
        <v>74096433</v>
      </c>
      <c r="D117" s="65">
        <v>54546</v>
      </c>
      <c r="E117" s="65">
        <v>3631166</v>
      </c>
      <c r="F117" s="74">
        <v>53.92</v>
      </c>
      <c r="G117" s="67"/>
      <c r="H117" s="67"/>
      <c r="I117" s="68">
        <f t="shared" si="2"/>
        <v>53.92</v>
      </c>
      <c r="J117" s="69">
        <v>0.77</v>
      </c>
      <c r="K117" s="69">
        <v>5.01</v>
      </c>
      <c r="L117" s="69">
        <v>1.36</v>
      </c>
      <c r="M117" s="44"/>
      <c r="N117" s="16">
        <f t="shared" si="3"/>
        <v>61.06</v>
      </c>
    </row>
    <row r="118" spans="1:14" x14ac:dyDescent="0.25">
      <c r="A118" s="71">
        <v>6100</v>
      </c>
      <c r="B118" s="63" t="s">
        <v>136</v>
      </c>
      <c r="C118" s="79">
        <v>1745070700</v>
      </c>
      <c r="D118" s="65">
        <v>3327034.5</v>
      </c>
      <c r="E118" s="65">
        <v>108036567</v>
      </c>
      <c r="F118" s="74">
        <v>44.25</v>
      </c>
      <c r="G118" s="67"/>
      <c r="H118" s="67"/>
      <c r="I118" s="68">
        <f t="shared" si="2"/>
        <v>44.25</v>
      </c>
      <c r="J118" s="69">
        <v>2.88</v>
      </c>
      <c r="K118" s="69">
        <v>8.65</v>
      </c>
      <c r="L118" s="69"/>
      <c r="M118" s="44"/>
      <c r="N118" s="16">
        <f t="shared" si="3"/>
        <v>55.78</v>
      </c>
    </row>
    <row r="119" spans="1:14" x14ac:dyDescent="0.25">
      <c r="A119" s="71">
        <v>6120</v>
      </c>
      <c r="B119" s="63" t="s">
        <v>137</v>
      </c>
      <c r="C119" s="79">
        <v>254066361</v>
      </c>
      <c r="D119" s="65">
        <v>349993</v>
      </c>
      <c r="E119" s="65">
        <v>14248362</v>
      </c>
      <c r="F119" s="74">
        <v>51</v>
      </c>
      <c r="G119" s="67"/>
      <c r="H119" s="67"/>
      <c r="I119" s="68">
        <f t="shared" si="2"/>
        <v>51</v>
      </c>
      <c r="J119" s="69"/>
      <c r="K119" s="69">
        <v>7.7</v>
      </c>
      <c r="L119" s="69"/>
      <c r="M119" s="44"/>
      <c r="N119" s="16">
        <f t="shared" si="3"/>
        <v>58.7</v>
      </c>
    </row>
    <row r="120" spans="1:14" x14ac:dyDescent="0.25">
      <c r="A120" s="71">
        <v>6200</v>
      </c>
      <c r="B120" s="63" t="s">
        <v>138</v>
      </c>
      <c r="C120" s="79">
        <v>128167091</v>
      </c>
      <c r="D120" s="65">
        <v>252812</v>
      </c>
      <c r="E120" s="65">
        <v>11151386</v>
      </c>
      <c r="F120" s="74">
        <v>43.27</v>
      </c>
      <c r="G120" s="67">
        <v>2.5299999999999998</v>
      </c>
      <c r="H120" s="67"/>
      <c r="I120" s="68">
        <f t="shared" si="2"/>
        <v>45.800000000000004</v>
      </c>
      <c r="J120" s="69">
        <v>2.4700000000000002</v>
      </c>
      <c r="K120" s="69"/>
      <c r="L120" s="69"/>
      <c r="M120" s="32"/>
      <c r="N120" s="16">
        <f t="shared" si="3"/>
        <v>48.27</v>
      </c>
    </row>
    <row r="121" spans="1:14" x14ac:dyDescent="0.25">
      <c r="A121" s="71">
        <v>6220</v>
      </c>
      <c r="B121" s="63" t="s">
        <v>139</v>
      </c>
      <c r="C121" s="79">
        <v>101269974</v>
      </c>
      <c r="D121" s="65">
        <v>82861.5</v>
      </c>
      <c r="E121" s="65">
        <v>4358359</v>
      </c>
      <c r="F121" s="74">
        <v>52.41</v>
      </c>
      <c r="G121" s="67">
        <v>2.02</v>
      </c>
      <c r="H121" s="67"/>
      <c r="I121" s="68">
        <f t="shared" si="2"/>
        <v>54.43</v>
      </c>
      <c r="J121" s="67">
        <v>2.52</v>
      </c>
      <c r="K121" s="69"/>
      <c r="L121" s="69"/>
      <c r="M121" s="32"/>
      <c r="N121" s="16">
        <f t="shared" si="3"/>
        <v>56.95</v>
      </c>
    </row>
    <row r="122" spans="1:14" x14ac:dyDescent="0.25">
      <c r="A122" s="71">
        <v>6312</v>
      </c>
      <c r="B122" s="63" t="s">
        <v>140</v>
      </c>
      <c r="C122" s="79">
        <v>53575970</v>
      </c>
      <c r="D122" s="65">
        <v>36632.5</v>
      </c>
      <c r="E122" s="65">
        <v>2554681</v>
      </c>
      <c r="F122" s="74">
        <v>34.799999999999997</v>
      </c>
      <c r="G122" s="67"/>
      <c r="H122" s="67"/>
      <c r="I122" s="68">
        <f t="shared" si="2"/>
        <v>34.799999999999997</v>
      </c>
      <c r="J122" s="69"/>
      <c r="K122" s="69">
        <v>2.75</v>
      </c>
      <c r="L122" s="69"/>
      <c r="M122" s="32"/>
      <c r="N122" s="16">
        <f t="shared" si="3"/>
        <v>37.549999999999997</v>
      </c>
    </row>
    <row r="123" spans="1:14" x14ac:dyDescent="0.25">
      <c r="A123" s="71">
        <v>6312</v>
      </c>
      <c r="B123" s="63" t="s">
        <v>141</v>
      </c>
      <c r="C123" s="79">
        <v>25845818</v>
      </c>
      <c r="D123" s="65">
        <v>9843</v>
      </c>
      <c r="E123" s="65">
        <v>545177</v>
      </c>
      <c r="F123" s="74">
        <v>27.09</v>
      </c>
      <c r="G123" s="67"/>
      <c r="H123" s="67"/>
      <c r="I123" s="68">
        <f t="shared" si="2"/>
        <v>27.09</v>
      </c>
      <c r="J123" s="69">
        <v>2.75</v>
      </c>
      <c r="K123" s="69"/>
      <c r="L123" s="69"/>
      <c r="M123" s="44"/>
      <c r="N123" s="16">
        <f t="shared" si="3"/>
        <v>29.84</v>
      </c>
    </row>
    <row r="124" spans="1:14" x14ac:dyDescent="0.25">
      <c r="A124" s="71">
        <v>6400</v>
      </c>
      <c r="B124" s="63" t="s">
        <v>142</v>
      </c>
      <c r="C124" s="79">
        <v>264315314</v>
      </c>
      <c r="D124" s="65">
        <v>369249</v>
      </c>
      <c r="E124" s="65">
        <v>17461322</v>
      </c>
      <c r="F124" s="74">
        <v>44.95</v>
      </c>
      <c r="G124" s="67"/>
      <c r="H124" s="67"/>
      <c r="I124" s="68">
        <f t="shared" si="2"/>
        <v>44.95</v>
      </c>
      <c r="J124" s="69">
        <v>2.5</v>
      </c>
      <c r="K124" s="69"/>
      <c r="L124" s="69"/>
      <c r="M124" s="44"/>
      <c r="N124" s="16">
        <f t="shared" si="3"/>
        <v>47.45</v>
      </c>
    </row>
    <row r="125" spans="1:14" x14ac:dyDescent="0.25">
      <c r="A125" s="86">
        <v>6500</v>
      </c>
      <c r="B125" s="63" t="s">
        <v>143</v>
      </c>
      <c r="C125" s="79">
        <v>172553051</v>
      </c>
      <c r="D125" s="65">
        <v>258637.5</v>
      </c>
      <c r="E125" s="65">
        <v>13051195</v>
      </c>
      <c r="F125" s="74">
        <v>37.26</v>
      </c>
      <c r="G125" s="67"/>
      <c r="H125" s="67"/>
      <c r="I125" s="68">
        <f t="shared" si="2"/>
        <v>37.26</v>
      </c>
      <c r="J125" s="69">
        <v>2.9</v>
      </c>
      <c r="K125" s="69"/>
      <c r="L125" s="69">
        <v>1.36</v>
      </c>
      <c r="M125" s="32"/>
      <c r="N125" s="16">
        <f t="shared" si="3"/>
        <v>41.519999999999996</v>
      </c>
    </row>
    <row r="126" spans="1:14" x14ac:dyDescent="0.25">
      <c r="A126" s="71">
        <v>6600</v>
      </c>
      <c r="B126" s="63" t="s">
        <v>144</v>
      </c>
      <c r="C126" s="79">
        <v>134867117</v>
      </c>
      <c r="D126" s="65">
        <v>274449</v>
      </c>
      <c r="E126" s="65">
        <v>13574349</v>
      </c>
      <c r="F126" s="74">
        <v>50.48</v>
      </c>
      <c r="G126" s="67"/>
      <c r="H126" s="67"/>
      <c r="I126" s="68">
        <f t="shared" si="2"/>
        <v>50.48</v>
      </c>
      <c r="J126" s="69">
        <v>2.76</v>
      </c>
      <c r="K126" s="69">
        <v>11.6</v>
      </c>
      <c r="L126" s="69">
        <v>1.08</v>
      </c>
      <c r="M126" s="32"/>
      <c r="N126" s="16">
        <f t="shared" si="3"/>
        <v>65.919999999999987</v>
      </c>
    </row>
    <row r="127" spans="1:14" x14ac:dyDescent="0.25">
      <c r="A127" s="71">
        <v>6711</v>
      </c>
      <c r="B127" s="63" t="s">
        <v>145</v>
      </c>
      <c r="C127" s="79">
        <f>27804087+111118739+89107137</f>
        <v>228029963</v>
      </c>
      <c r="D127" s="65">
        <v>240216</v>
      </c>
      <c r="E127" s="65">
        <v>11954255</v>
      </c>
      <c r="F127" s="74">
        <v>47.62</v>
      </c>
      <c r="G127" s="67"/>
      <c r="H127" s="67"/>
      <c r="I127" s="68">
        <f t="shared" si="2"/>
        <v>47.62</v>
      </c>
      <c r="J127" s="69"/>
      <c r="K127" s="69"/>
      <c r="L127" s="69"/>
      <c r="M127" s="32">
        <v>9.6999999999999993</v>
      </c>
      <c r="N127" s="16">
        <f t="shared" si="3"/>
        <v>57.319999999999993</v>
      </c>
    </row>
    <row r="128" spans="1:14" x14ac:dyDescent="0.25">
      <c r="A128" s="71">
        <v>6811</v>
      </c>
      <c r="B128" s="63" t="s">
        <v>146</v>
      </c>
      <c r="C128" s="79">
        <v>55117251</v>
      </c>
      <c r="D128" s="65">
        <v>76353</v>
      </c>
      <c r="E128" s="65">
        <v>5041698</v>
      </c>
      <c r="F128" s="74">
        <v>46.74</v>
      </c>
      <c r="G128" s="67"/>
      <c r="H128" s="67"/>
      <c r="I128" s="68">
        <f t="shared" si="2"/>
        <v>46.74</v>
      </c>
      <c r="J128" s="69"/>
      <c r="K128" s="69"/>
      <c r="L128" s="69"/>
      <c r="M128" s="32"/>
      <c r="N128" s="16">
        <f t="shared" si="3"/>
        <v>46.74</v>
      </c>
    </row>
    <row r="129" spans="1:14" x14ac:dyDescent="0.25">
      <c r="A129" s="71">
        <v>6812</v>
      </c>
      <c r="B129" s="63" t="s">
        <v>147</v>
      </c>
      <c r="C129" s="79">
        <v>76722350</v>
      </c>
      <c r="D129" s="65">
        <v>29412</v>
      </c>
      <c r="E129" s="65">
        <v>2070113</v>
      </c>
      <c r="F129" s="74">
        <v>32.43</v>
      </c>
      <c r="G129" s="67"/>
      <c r="H129" s="67"/>
      <c r="I129" s="68">
        <f t="shared" si="2"/>
        <v>32.43</v>
      </c>
      <c r="J129" s="69"/>
      <c r="K129" s="69">
        <v>2.15</v>
      </c>
      <c r="L129" s="69"/>
      <c r="M129" s="32"/>
      <c r="N129" s="16">
        <f t="shared" si="3"/>
        <v>34.58</v>
      </c>
    </row>
    <row r="130" spans="1:14" x14ac:dyDescent="0.25">
      <c r="A130" s="71">
        <v>6900</v>
      </c>
      <c r="B130" s="63" t="s">
        <v>148</v>
      </c>
      <c r="C130" s="79">
        <v>126080304</v>
      </c>
      <c r="D130" s="65">
        <v>347055</v>
      </c>
      <c r="E130" s="65">
        <v>15226462</v>
      </c>
      <c r="F130" s="74">
        <v>47.16</v>
      </c>
      <c r="G130" s="67">
        <v>2.46</v>
      </c>
      <c r="H130" s="67"/>
      <c r="I130" s="68">
        <f t="shared" si="2"/>
        <v>49.62</v>
      </c>
      <c r="J130" s="67">
        <v>1.24</v>
      </c>
      <c r="K130" s="67"/>
      <c r="L130" s="69"/>
      <c r="M130" s="32"/>
      <c r="N130" s="16">
        <f t="shared" si="3"/>
        <v>50.86</v>
      </c>
    </row>
    <row r="131" spans="1:14" x14ac:dyDescent="0.25">
      <c r="A131" s="71">
        <v>6920</v>
      </c>
      <c r="B131" s="63" t="s">
        <v>149</v>
      </c>
      <c r="C131" s="79">
        <v>101173236</v>
      </c>
      <c r="D131" s="65">
        <v>168870</v>
      </c>
      <c r="E131" s="65">
        <v>6549068</v>
      </c>
      <c r="F131" s="74">
        <v>55</v>
      </c>
      <c r="G131" s="67">
        <v>1.1100000000000001</v>
      </c>
      <c r="H131" s="67">
        <v>1.89</v>
      </c>
      <c r="I131" s="68">
        <f t="shared" si="2"/>
        <v>58</v>
      </c>
      <c r="J131" s="69">
        <v>1.61</v>
      </c>
      <c r="K131" s="69">
        <v>5.38</v>
      </c>
      <c r="L131" s="69"/>
      <c r="M131" s="32"/>
      <c r="N131" s="16">
        <f t="shared" si="3"/>
        <v>64.989999999999995</v>
      </c>
    </row>
    <row r="132" spans="1:14" x14ac:dyDescent="0.25">
      <c r="A132" s="62">
        <v>7011</v>
      </c>
      <c r="B132" s="63" t="s">
        <v>150</v>
      </c>
      <c r="C132" s="79">
        <v>50602793</v>
      </c>
      <c r="D132" s="65">
        <v>97129.5</v>
      </c>
      <c r="E132" s="65">
        <v>5154119</v>
      </c>
      <c r="F132" s="74">
        <v>54.1</v>
      </c>
      <c r="G132" s="67">
        <v>2.02</v>
      </c>
      <c r="H132" s="67"/>
      <c r="I132" s="68">
        <f t="shared" si="2"/>
        <v>56.120000000000005</v>
      </c>
      <c r="J132" s="69">
        <v>2.4</v>
      </c>
      <c r="K132" s="69"/>
      <c r="L132" s="69">
        <v>1.18</v>
      </c>
      <c r="M132" s="44"/>
      <c r="N132" s="16">
        <f t="shared" si="3"/>
        <v>59.7</v>
      </c>
    </row>
    <row r="133" spans="1:14" x14ac:dyDescent="0.25">
      <c r="A133" s="71">
        <v>7012</v>
      </c>
      <c r="B133" s="63" t="s">
        <v>151</v>
      </c>
      <c r="C133" s="79">
        <v>95541919</v>
      </c>
      <c r="D133" s="65">
        <v>219203.5</v>
      </c>
      <c r="E133" s="65">
        <v>9855183</v>
      </c>
      <c r="F133" s="74">
        <v>55</v>
      </c>
      <c r="G133" s="67">
        <v>2.62</v>
      </c>
      <c r="H133" s="67"/>
      <c r="I133" s="68">
        <f t="shared" ref="I133:I153" si="4">SUM(F133:H133)</f>
        <v>57.62</v>
      </c>
      <c r="J133" s="69">
        <v>2.97</v>
      </c>
      <c r="K133" s="69"/>
      <c r="L133" s="69"/>
      <c r="M133" s="44"/>
      <c r="N133" s="16">
        <f t="shared" ref="N133:N153" si="5">SUM(I133:M133)</f>
        <v>60.589999999999996</v>
      </c>
    </row>
    <row r="134" spans="1:14" x14ac:dyDescent="0.25">
      <c r="A134" s="71">
        <v>7100</v>
      </c>
      <c r="B134" s="63" t="s">
        <v>152</v>
      </c>
      <c r="C134" s="79">
        <v>202054415</v>
      </c>
      <c r="D134" s="65">
        <v>307464</v>
      </c>
      <c r="E134" s="65">
        <v>17201393</v>
      </c>
      <c r="F134" s="74">
        <v>48</v>
      </c>
      <c r="G134" s="67"/>
      <c r="H134" s="67"/>
      <c r="I134" s="68">
        <f t="shared" si="4"/>
        <v>48</v>
      </c>
      <c r="J134" s="69">
        <v>3</v>
      </c>
      <c r="K134" s="69"/>
      <c r="L134" s="69"/>
      <c r="M134" s="32"/>
      <c r="N134" s="16">
        <f t="shared" si="5"/>
        <v>51</v>
      </c>
    </row>
    <row r="135" spans="1:14" x14ac:dyDescent="0.25">
      <c r="A135" s="71">
        <v>7200</v>
      </c>
      <c r="B135" s="63" t="s">
        <v>153</v>
      </c>
      <c r="C135" s="79">
        <v>202661196</v>
      </c>
      <c r="D135" s="65">
        <v>65703</v>
      </c>
      <c r="E135" s="65">
        <v>2715431</v>
      </c>
      <c r="F135" s="74">
        <v>55</v>
      </c>
      <c r="G135" s="67"/>
      <c r="H135" s="67"/>
      <c r="I135" s="68">
        <f t="shared" si="4"/>
        <v>55</v>
      </c>
      <c r="J135" s="69"/>
      <c r="K135" s="69"/>
      <c r="L135" s="69">
        <v>4.5</v>
      </c>
      <c r="M135" s="32"/>
      <c r="N135" s="16">
        <f t="shared" si="5"/>
        <v>59.5</v>
      </c>
    </row>
    <row r="136" spans="1:14" x14ac:dyDescent="0.25">
      <c r="A136" s="71">
        <v>7300</v>
      </c>
      <c r="B136" s="63" t="s">
        <v>154</v>
      </c>
      <c r="C136" s="79">
        <v>108223210</v>
      </c>
      <c r="D136" s="65">
        <v>291102</v>
      </c>
      <c r="E136" s="65">
        <v>11099288</v>
      </c>
      <c r="F136" s="74">
        <v>51.99</v>
      </c>
      <c r="G136" s="67"/>
      <c r="H136" s="67"/>
      <c r="I136" s="68">
        <f t="shared" si="4"/>
        <v>51.99</v>
      </c>
      <c r="J136" s="69">
        <v>2.8</v>
      </c>
      <c r="K136" s="69"/>
      <c r="L136" s="69"/>
      <c r="M136" s="32"/>
      <c r="N136" s="16">
        <f t="shared" si="5"/>
        <v>54.79</v>
      </c>
    </row>
    <row r="137" spans="1:14" x14ac:dyDescent="0.25">
      <c r="A137" s="71">
        <v>7320</v>
      </c>
      <c r="B137" s="63" t="s">
        <v>155</v>
      </c>
      <c r="C137" s="79">
        <v>112106838</v>
      </c>
      <c r="D137" s="65">
        <v>156720</v>
      </c>
      <c r="E137" s="65">
        <v>7015190</v>
      </c>
      <c r="F137" s="74">
        <v>53.13</v>
      </c>
      <c r="G137" s="67"/>
      <c r="H137" s="67"/>
      <c r="I137" s="68">
        <f t="shared" si="4"/>
        <v>53.13</v>
      </c>
      <c r="J137" s="69">
        <v>3</v>
      </c>
      <c r="K137" s="69">
        <v>11</v>
      </c>
      <c r="L137" s="69"/>
      <c r="M137" s="32">
        <v>0.6</v>
      </c>
      <c r="N137" s="16">
        <f t="shared" si="5"/>
        <v>67.72999999999999</v>
      </c>
    </row>
    <row r="138" spans="1:14" x14ac:dyDescent="0.25">
      <c r="A138" s="71">
        <v>7400</v>
      </c>
      <c r="B138" s="63" t="s">
        <v>156</v>
      </c>
      <c r="C138" s="79">
        <v>115956657</v>
      </c>
      <c r="D138" s="65">
        <v>204024</v>
      </c>
      <c r="E138" s="65">
        <v>13141675</v>
      </c>
      <c r="F138" s="74">
        <v>55</v>
      </c>
      <c r="G138" s="67"/>
      <c r="H138" s="67"/>
      <c r="I138" s="68">
        <f t="shared" si="4"/>
        <v>55</v>
      </c>
      <c r="J138" s="69"/>
      <c r="K138" s="69"/>
      <c r="L138" s="69"/>
      <c r="M138" s="32"/>
      <c r="N138" s="16">
        <f t="shared" si="5"/>
        <v>55</v>
      </c>
    </row>
    <row r="139" spans="1:14" x14ac:dyDescent="0.25">
      <c r="A139" s="71">
        <v>7500</v>
      </c>
      <c r="B139" s="63" t="s">
        <v>157</v>
      </c>
      <c r="C139" s="79">
        <v>671595427</v>
      </c>
      <c r="D139" s="65">
        <v>731171.5</v>
      </c>
      <c r="E139" s="65">
        <v>37745257</v>
      </c>
      <c r="F139" s="74">
        <v>52</v>
      </c>
      <c r="G139" s="85"/>
      <c r="H139" s="85"/>
      <c r="I139" s="68">
        <f t="shared" si="4"/>
        <v>52</v>
      </c>
      <c r="J139" s="85"/>
      <c r="K139" s="76">
        <v>11.39</v>
      </c>
      <c r="L139" s="85"/>
      <c r="M139" s="46"/>
      <c r="N139" s="16">
        <f t="shared" si="5"/>
        <v>63.39</v>
      </c>
    </row>
    <row r="140" spans="1:14" x14ac:dyDescent="0.25">
      <c r="A140" s="71">
        <v>7611</v>
      </c>
      <c r="B140" s="63" t="s">
        <v>158</v>
      </c>
      <c r="C140" s="79">
        <v>33757656</v>
      </c>
      <c r="D140" s="65">
        <v>26357</v>
      </c>
      <c r="E140" s="65">
        <v>1751923</v>
      </c>
      <c r="F140" s="74">
        <v>45.05</v>
      </c>
      <c r="G140" s="67"/>
      <c r="H140" s="67"/>
      <c r="I140" s="68">
        <f t="shared" si="4"/>
        <v>45.05</v>
      </c>
      <c r="J140" s="72">
        <v>1.94</v>
      </c>
      <c r="K140" s="69"/>
      <c r="L140" s="69"/>
      <c r="M140" s="44"/>
      <c r="N140" s="16">
        <f t="shared" si="5"/>
        <v>46.989999999999995</v>
      </c>
    </row>
    <row r="141" spans="1:14" x14ac:dyDescent="0.25">
      <c r="A141" s="71">
        <v>7612</v>
      </c>
      <c r="B141" s="63" t="s">
        <v>159</v>
      </c>
      <c r="C141" s="79">
        <v>65491561</v>
      </c>
      <c r="D141" s="65">
        <v>70925.5</v>
      </c>
      <c r="E141" s="65">
        <v>3595896</v>
      </c>
      <c r="F141" s="74">
        <v>47.79</v>
      </c>
      <c r="G141" s="67"/>
      <c r="H141" s="67"/>
      <c r="I141" s="68">
        <f t="shared" si="4"/>
        <v>47.79</v>
      </c>
      <c r="J141" s="69">
        <v>13.17</v>
      </c>
      <c r="K141" s="87"/>
      <c r="L141" s="69"/>
      <c r="M141" s="44"/>
      <c r="N141" s="16">
        <f t="shared" si="5"/>
        <v>60.96</v>
      </c>
    </row>
    <row r="142" spans="1:14" x14ac:dyDescent="0.25">
      <c r="A142" s="71">
        <v>7613</v>
      </c>
      <c r="B142" s="63" t="s">
        <v>160</v>
      </c>
      <c r="C142" s="79">
        <v>182799196</v>
      </c>
      <c r="D142" s="65">
        <v>132250</v>
      </c>
      <c r="E142" s="65">
        <v>6715283</v>
      </c>
      <c r="F142" s="74">
        <v>47.51</v>
      </c>
      <c r="G142" s="67"/>
      <c r="H142" s="67"/>
      <c r="I142" s="68">
        <f t="shared" si="4"/>
        <v>47.51</v>
      </c>
      <c r="J142" s="69">
        <v>0.35</v>
      </c>
      <c r="K142" s="69"/>
      <c r="L142" s="69"/>
      <c r="M142" s="44"/>
      <c r="N142" s="16">
        <f t="shared" si="5"/>
        <v>47.86</v>
      </c>
    </row>
    <row r="143" spans="1:14" x14ac:dyDescent="0.25">
      <c r="A143" s="71">
        <v>7613</v>
      </c>
      <c r="B143" s="63" t="s">
        <v>161</v>
      </c>
      <c r="C143" s="79">
        <v>3941714</v>
      </c>
      <c r="D143" s="65">
        <v>1941</v>
      </c>
      <c r="E143" s="65">
        <v>178840</v>
      </c>
      <c r="F143" s="74">
        <v>16.5</v>
      </c>
      <c r="G143" s="67"/>
      <c r="H143" s="67"/>
      <c r="I143" s="68">
        <f t="shared" si="4"/>
        <v>16.5</v>
      </c>
      <c r="J143" s="69">
        <v>0.25</v>
      </c>
      <c r="K143" s="69"/>
      <c r="L143" s="69"/>
      <c r="M143" s="44"/>
      <c r="N143" s="16">
        <f t="shared" si="5"/>
        <v>16.75</v>
      </c>
    </row>
    <row r="144" spans="1:14" x14ac:dyDescent="0.25">
      <c r="A144" s="71">
        <v>7620</v>
      </c>
      <c r="B144" s="63" t="s">
        <v>162</v>
      </c>
      <c r="C144" s="79">
        <v>194410202</v>
      </c>
      <c r="D144" s="69">
        <v>209375</v>
      </c>
      <c r="E144" s="69">
        <v>13758313</v>
      </c>
      <c r="F144" s="74">
        <v>55</v>
      </c>
      <c r="G144" s="67"/>
      <c r="H144" s="67">
        <v>2</v>
      </c>
      <c r="I144" s="68">
        <f t="shared" si="4"/>
        <v>57</v>
      </c>
      <c r="J144" s="69">
        <v>3</v>
      </c>
      <c r="K144" s="69"/>
      <c r="L144" s="69"/>
      <c r="M144" s="44"/>
      <c r="N144" s="16">
        <f t="shared" si="5"/>
        <v>60</v>
      </c>
    </row>
    <row r="145" spans="1:14" x14ac:dyDescent="0.25">
      <c r="A145" s="71">
        <v>7700</v>
      </c>
      <c r="B145" s="63" t="s">
        <v>163</v>
      </c>
      <c r="C145" s="79">
        <v>168214272</v>
      </c>
      <c r="D145" s="69">
        <v>301257</v>
      </c>
      <c r="E145" s="69">
        <v>14506803</v>
      </c>
      <c r="F145" s="74">
        <v>43.75</v>
      </c>
      <c r="G145" s="67"/>
      <c r="H145" s="67"/>
      <c r="I145" s="68">
        <f t="shared" si="4"/>
        <v>43.75</v>
      </c>
      <c r="J145" s="69"/>
      <c r="K145" s="69">
        <v>3</v>
      </c>
      <c r="L145" s="69"/>
      <c r="M145" s="44"/>
      <c r="N145" s="16">
        <f t="shared" si="5"/>
        <v>46.75</v>
      </c>
    </row>
    <row r="146" spans="1:14" x14ac:dyDescent="0.25">
      <c r="A146" s="71">
        <v>7800</v>
      </c>
      <c r="B146" s="63" t="s">
        <v>164</v>
      </c>
      <c r="C146" s="79">
        <v>82245490</v>
      </c>
      <c r="D146" s="69">
        <v>187164</v>
      </c>
      <c r="E146" s="69">
        <v>7906304</v>
      </c>
      <c r="F146" s="74">
        <v>47.41</v>
      </c>
      <c r="G146" s="67"/>
      <c r="H146" s="67"/>
      <c r="I146" s="68">
        <f t="shared" si="4"/>
        <v>47.41</v>
      </c>
      <c r="J146" s="69">
        <v>1.33</v>
      </c>
      <c r="K146" s="76"/>
      <c r="L146" s="76">
        <v>0.72</v>
      </c>
      <c r="M146" s="48"/>
      <c r="N146" s="16">
        <f t="shared" si="5"/>
        <v>49.459999999999994</v>
      </c>
    </row>
    <row r="147" spans="1:14" x14ac:dyDescent="0.25">
      <c r="A147" s="71">
        <v>7900</v>
      </c>
      <c r="B147" s="63" t="s">
        <v>165</v>
      </c>
      <c r="C147" s="79">
        <v>71041458</v>
      </c>
      <c r="D147" s="69">
        <v>79613</v>
      </c>
      <c r="E147" s="69">
        <v>5419459</v>
      </c>
      <c r="F147" s="74">
        <v>40.6</v>
      </c>
      <c r="G147" s="67"/>
      <c r="H147" s="67"/>
      <c r="I147" s="68">
        <f t="shared" si="4"/>
        <v>40.6</v>
      </c>
      <c r="J147" s="69">
        <v>3</v>
      </c>
      <c r="K147" s="88"/>
      <c r="L147" s="76"/>
      <c r="M147" s="48"/>
      <c r="N147" s="16">
        <f t="shared" si="5"/>
        <v>43.6</v>
      </c>
    </row>
    <row r="148" spans="1:14" x14ac:dyDescent="0.25">
      <c r="A148" s="71">
        <v>8020</v>
      </c>
      <c r="B148" s="63" t="s">
        <v>166</v>
      </c>
      <c r="C148" s="79">
        <v>163993557</v>
      </c>
      <c r="D148" s="69">
        <v>271461</v>
      </c>
      <c r="E148" s="69">
        <v>14788826</v>
      </c>
      <c r="F148" s="74">
        <v>57.88</v>
      </c>
      <c r="G148" s="67"/>
      <c r="H148" s="67"/>
      <c r="I148" s="68">
        <f t="shared" si="4"/>
        <v>57.88</v>
      </c>
      <c r="J148" s="67">
        <v>2.66</v>
      </c>
      <c r="K148" s="76"/>
      <c r="L148" s="76"/>
      <c r="M148" s="48"/>
      <c r="N148" s="16">
        <f t="shared" si="5"/>
        <v>60.540000000000006</v>
      </c>
    </row>
    <row r="149" spans="1:14" x14ac:dyDescent="0.25">
      <c r="A149" s="71">
        <v>8111</v>
      </c>
      <c r="B149" s="63" t="s">
        <v>167</v>
      </c>
      <c r="C149" s="79">
        <v>54386562</v>
      </c>
      <c r="D149" s="69">
        <v>65892</v>
      </c>
      <c r="E149" s="69">
        <v>5071538</v>
      </c>
      <c r="F149" s="74">
        <v>38.5</v>
      </c>
      <c r="G149" s="67"/>
      <c r="H149" s="67"/>
      <c r="I149" s="68">
        <f t="shared" si="4"/>
        <v>38.5</v>
      </c>
      <c r="J149" s="76"/>
      <c r="K149" s="76"/>
      <c r="L149" s="76"/>
      <c r="M149" s="48">
        <v>1.91</v>
      </c>
      <c r="N149" s="16">
        <f t="shared" si="5"/>
        <v>40.409999999999997</v>
      </c>
    </row>
    <row r="150" spans="1:14" x14ac:dyDescent="0.25">
      <c r="A150" s="71">
        <v>8113</v>
      </c>
      <c r="B150" s="12" t="s">
        <v>168</v>
      </c>
      <c r="C150" s="49">
        <v>49817088</v>
      </c>
      <c r="D150" s="32">
        <v>94950</v>
      </c>
      <c r="E150" s="32">
        <v>5686489</v>
      </c>
      <c r="F150" s="42">
        <v>47.07</v>
      </c>
      <c r="G150" s="43"/>
      <c r="H150" s="43"/>
      <c r="I150" s="38">
        <f t="shared" si="4"/>
        <v>47.07</v>
      </c>
      <c r="J150" s="44"/>
      <c r="K150" s="44">
        <v>9.07</v>
      </c>
      <c r="L150" s="48"/>
      <c r="M150" s="48">
        <v>2.8</v>
      </c>
      <c r="N150" s="16">
        <f t="shared" si="5"/>
        <v>58.94</v>
      </c>
    </row>
    <row r="151" spans="1:14" x14ac:dyDescent="0.25">
      <c r="A151" s="71">
        <v>8113</v>
      </c>
      <c r="B151" s="12" t="s">
        <v>169</v>
      </c>
      <c r="C151" s="27">
        <v>170984</v>
      </c>
      <c r="D151" s="34"/>
      <c r="E151" s="34"/>
      <c r="F151" s="40">
        <v>20</v>
      </c>
      <c r="G151" s="37"/>
      <c r="H151" s="37"/>
      <c r="I151" s="38">
        <f t="shared" si="4"/>
        <v>20</v>
      </c>
      <c r="J151" s="41"/>
      <c r="K151" s="41">
        <v>8.0299999999999994</v>
      </c>
      <c r="L151" s="41"/>
      <c r="M151" s="41"/>
      <c r="N151" s="16">
        <f t="shared" si="5"/>
        <v>28.03</v>
      </c>
    </row>
    <row r="152" spans="1:14" x14ac:dyDescent="0.25">
      <c r="A152" s="71">
        <v>8200</v>
      </c>
      <c r="B152" s="12" t="s">
        <v>170</v>
      </c>
      <c r="C152" s="28">
        <v>160501785</v>
      </c>
      <c r="D152" s="32">
        <v>171033</v>
      </c>
      <c r="E152" s="32">
        <v>8995905</v>
      </c>
      <c r="F152" s="42">
        <v>45.88</v>
      </c>
      <c r="G152" s="43"/>
      <c r="H152" s="43"/>
      <c r="I152" s="38">
        <f t="shared" si="4"/>
        <v>45.88</v>
      </c>
      <c r="J152" s="44">
        <v>0.44</v>
      </c>
      <c r="K152" s="47"/>
      <c r="L152" s="48">
        <v>0.56999999999999995</v>
      </c>
      <c r="M152" s="48"/>
      <c r="N152" s="16">
        <f t="shared" si="5"/>
        <v>46.89</v>
      </c>
    </row>
    <row r="153" spans="1:14" x14ac:dyDescent="0.25">
      <c r="A153" s="13">
        <v>8220</v>
      </c>
      <c r="B153" s="12" t="s">
        <v>171</v>
      </c>
      <c r="C153" s="28">
        <v>59183372</v>
      </c>
      <c r="D153" s="32">
        <v>100989</v>
      </c>
      <c r="E153" s="32">
        <v>5237806</v>
      </c>
      <c r="F153" s="42">
        <v>49.59</v>
      </c>
      <c r="G153" s="43"/>
      <c r="H153" s="43"/>
      <c r="I153" s="38">
        <f t="shared" si="4"/>
        <v>49.59</v>
      </c>
      <c r="J153" s="44">
        <v>3.18</v>
      </c>
      <c r="K153" s="44"/>
      <c r="L153" s="48"/>
      <c r="M153" s="48"/>
      <c r="N153" s="16">
        <f t="shared" si="5"/>
        <v>52.77</v>
      </c>
    </row>
    <row r="154" spans="1:14" x14ac:dyDescent="0.25">
      <c r="A154" s="3">
        <f>COUNTA(A6:A153)</f>
        <v>148</v>
      </c>
      <c r="B154" s="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x14ac:dyDescent="0.25">
      <c r="A155" s="3"/>
      <c r="B155" s="4"/>
      <c r="C155" s="5"/>
      <c r="D155" s="9"/>
      <c r="E155" s="5"/>
      <c r="F155" s="6"/>
      <c r="G155" s="6"/>
      <c r="H155" s="6"/>
      <c r="I155" s="4"/>
      <c r="J155" s="4"/>
      <c r="K155" s="4"/>
      <c r="L155" s="4"/>
      <c r="M155" s="4"/>
      <c r="N155" s="4"/>
    </row>
    <row r="156" spans="1:14" x14ac:dyDescent="0.25">
      <c r="A156" s="3"/>
      <c r="B156" s="4"/>
      <c r="C156" s="7"/>
      <c r="D156" s="9"/>
      <c r="E156" s="5"/>
      <c r="F156" s="6"/>
      <c r="G156" s="6"/>
      <c r="H156" s="6"/>
      <c r="I156" s="4"/>
      <c r="J156" s="4"/>
      <c r="K156" s="4"/>
      <c r="L156" s="4"/>
      <c r="M156" s="4"/>
      <c r="N156" s="4"/>
    </row>
    <row r="157" spans="1:14" x14ac:dyDescent="0.25">
      <c r="A157" s="3"/>
      <c r="B157" s="4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1:14" x14ac:dyDescent="0.25">
      <c r="A158" s="3"/>
      <c r="B158" s="4"/>
      <c r="C158" s="5"/>
      <c r="D158" s="26"/>
      <c r="E158" s="26"/>
      <c r="F158" s="6"/>
      <c r="G158" s="6"/>
      <c r="H158" s="6"/>
      <c r="I158" s="4"/>
      <c r="J158" s="4"/>
      <c r="K158" s="4"/>
      <c r="L158" s="4"/>
      <c r="M158" s="4"/>
      <c r="N158" s="4"/>
    </row>
    <row r="159" spans="1:14" x14ac:dyDescent="0.25">
      <c r="A159" s="3"/>
      <c r="B159" s="4"/>
      <c r="C159" s="5"/>
      <c r="D159" s="26"/>
      <c r="E159" s="26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25">
      <c r="A160" s="3"/>
      <c r="B160" s="4"/>
      <c r="C160" s="5"/>
      <c r="D160" s="90"/>
      <c r="E160" s="90"/>
      <c r="F160" s="91"/>
      <c r="G160" s="91"/>
      <c r="H160" s="6"/>
      <c r="I160" s="4"/>
      <c r="J160" s="4"/>
      <c r="K160" s="4"/>
      <c r="L160" s="4"/>
      <c r="M160" s="4"/>
      <c r="N160" s="4"/>
    </row>
    <row r="161" spans="1:14" x14ac:dyDescent="0.25">
      <c r="A161" s="3"/>
      <c r="B161" s="4"/>
      <c r="C161" s="5"/>
      <c r="D161" s="90"/>
      <c r="E161" s="90"/>
      <c r="F161" s="91"/>
      <c r="G161" s="91"/>
      <c r="H161" s="6"/>
      <c r="I161" s="4"/>
      <c r="J161" s="4"/>
      <c r="K161" s="4"/>
      <c r="L161" s="4"/>
      <c r="M161" s="4"/>
      <c r="N161" s="4"/>
    </row>
    <row r="162" spans="1:14" x14ac:dyDescent="0.25">
      <c r="A162" s="3"/>
      <c r="B162" s="4"/>
      <c r="C162" s="5"/>
      <c r="D162" s="9"/>
      <c r="E162" s="5"/>
      <c r="F162" s="6"/>
      <c r="G162" s="6"/>
      <c r="H162" s="6"/>
      <c r="I162" s="4"/>
      <c r="J162" s="4"/>
      <c r="K162" s="4"/>
      <c r="L162" s="4"/>
      <c r="M162" s="4"/>
      <c r="N162" s="4"/>
    </row>
    <row r="163" spans="1:14" x14ac:dyDescent="0.25">
      <c r="A163" s="3"/>
      <c r="B163" s="4"/>
      <c r="C163" s="5"/>
      <c r="D163" s="9"/>
      <c r="E163" s="5"/>
      <c r="F163" s="6"/>
      <c r="G163" s="6"/>
      <c r="H163" s="6"/>
      <c r="I163" s="4"/>
      <c r="J163" s="4"/>
      <c r="K163" s="4"/>
      <c r="L163" s="4"/>
      <c r="M163" s="4"/>
      <c r="N163" s="4"/>
    </row>
    <row r="164" spans="1:14" x14ac:dyDescent="0.25">
      <c r="A164" s="3"/>
      <c r="B164" s="4"/>
      <c r="C164" s="5"/>
      <c r="D164" s="9"/>
      <c r="E164" s="5"/>
      <c r="F164" s="6"/>
      <c r="G164" s="6"/>
      <c r="H164" s="6"/>
      <c r="I164" s="4"/>
      <c r="J164" s="4"/>
      <c r="K164" s="4"/>
      <c r="L164" s="4"/>
      <c r="M164" s="4"/>
      <c r="N164" s="4"/>
    </row>
    <row r="165" spans="1:14" x14ac:dyDescent="0.25">
      <c r="A165" s="3"/>
      <c r="B165" s="4"/>
      <c r="C165" s="5"/>
      <c r="D165" s="9"/>
      <c r="E165" s="5"/>
      <c r="F165" s="6"/>
      <c r="G165" s="6"/>
      <c r="H165" s="6"/>
      <c r="I165" s="4"/>
      <c r="J165" s="4"/>
      <c r="K165" s="4"/>
      <c r="L165" s="4"/>
      <c r="M165" s="4"/>
      <c r="N165" s="4"/>
    </row>
  </sheetData>
  <mergeCells count="1">
    <mergeCell ref="A1:N1"/>
  </mergeCells>
  <pageMargins left="0.7" right="0.7" top="0.75" bottom="0.75" header="0.3" footer="0.3"/>
  <pageSetup paperSize="5" fitToWidth="0" fitToHeight="0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5A87A-9932-4C0D-A58B-E1FA3B15B556}">
  <dimension ref="A2:C1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15" sqref="C15"/>
    </sheetView>
  </sheetViews>
  <sheetFormatPr defaultRowHeight="15" x14ac:dyDescent="0.25"/>
  <cols>
    <col min="1" max="1" width="17.42578125" style="8" customWidth="1"/>
    <col min="2" max="2" width="24.140625" customWidth="1"/>
    <col min="3" max="3" width="65.5703125" customWidth="1"/>
  </cols>
  <sheetData>
    <row r="2" spans="1:3" x14ac:dyDescent="0.25">
      <c r="A2" s="24" t="s">
        <v>172</v>
      </c>
    </row>
    <row r="3" spans="1:3" x14ac:dyDescent="0.25">
      <c r="A3" s="21" t="s">
        <v>1</v>
      </c>
      <c r="B3" s="22"/>
      <c r="C3" s="21"/>
    </row>
    <row r="4" spans="1:3" x14ac:dyDescent="0.25">
      <c r="A4" s="21" t="s">
        <v>13</v>
      </c>
      <c r="B4" s="21" t="s">
        <v>14</v>
      </c>
      <c r="C4" s="23" t="s">
        <v>12</v>
      </c>
    </row>
    <row r="5" spans="1:3" ht="45" x14ac:dyDescent="0.25">
      <c r="A5" s="8">
        <v>3200</v>
      </c>
      <c r="B5" t="s">
        <v>78</v>
      </c>
      <c r="C5" s="20" t="s">
        <v>173</v>
      </c>
    </row>
    <row r="6" spans="1:3" ht="45" x14ac:dyDescent="0.25">
      <c r="A6" s="8">
        <v>4300</v>
      </c>
      <c r="B6" t="s">
        <v>96</v>
      </c>
      <c r="C6" s="20" t="s">
        <v>174</v>
      </c>
    </row>
    <row r="7" spans="1:3" ht="45" x14ac:dyDescent="0.25">
      <c r="A7" s="8">
        <v>4320</v>
      </c>
      <c r="B7" t="s">
        <v>97</v>
      </c>
      <c r="C7" s="20" t="s">
        <v>175</v>
      </c>
    </row>
    <row r="11" spans="1:3" x14ac:dyDescent="0.25">
      <c r="A11" s="24" t="s">
        <v>176</v>
      </c>
    </row>
    <row r="12" spans="1:3" x14ac:dyDescent="0.25">
      <c r="A12" s="21" t="s">
        <v>1</v>
      </c>
      <c r="B12" s="22"/>
      <c r="C12" s="21"/>
    </row>
    <row r="13" spans="1:3" x14ac:dyDescent="0.25">
      <c r="A13" s="21" t="s">
        <v>13</v>
      </c>
      <c r="B13" s="21" t="s">
        <v>14</v>
      </c>
      <c r="C13" s="23" t="s">
        <v>12</v>
      </c>
    </row>
    <row r="14" spans="1:3" ht="30" x14ac:dyDescent="0.25">
      <c r="A14" s="8">
        <v>3500</v>
      </c>
      <c r="B14" t="s">
        <v>82</v>
      </c>
      <c r="C14" s="20" t="s">
        <v>177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fd64818-0729-4f28-a145-a621700a1c24">
      <Terms xmlns="http://schemas.microsoft.com/office/infopath/2007/PartnerControls"/>
    </lcf76f155ced4ddcb4097134ff3c332f>
    <TaxCatchAll xmlns="471390c7-4afd-45f8-b91b-e8cfda4c998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C25D893A8304459D2E446E8084866E" ma:contentTypeVersion="14" ma:contentTypeDescription="Create a new document." ma:contentTypeScope="" ma:versionID="9e9bbf642b3f979851bbf3b29eca2114">
  <xsd:schema xmlns:xsd="http://www.w3.org/2001/XMLSchema" xmlns:xs="http://www.w3.org/2001/XMLSchema" xmlns:p="http://schemas.microsoft.com/office/2006/metadata/properties" xmlns:ns2="7fd64818-0729-4f28-a145-a621700a1c24" xmlns:ns3="471390c7-4afd-45f8-b91b-e8cfda4c998a" targetNamespace="http://schemas.microsoft.com/office/2006/metadata/properties" ma:root="true" ma:fieldsID="93432f5529bfbcb89e5feb5fdd7bfc37" ns2:_="" ns3:_="">
    <xsd:import namespace="7fd64818-0729-4f28-a145-a621700a1c24"/>
    <xsd:import namespace="471390c7-4afd-45f8-b91b-e8cfda4c99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64818-0729-4f28-a145-a621700a1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624be92-cd20-4743-bb81-736fea8f34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390c7-4afd-45f8-b91b-e8cfda4c99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a0402ec-9963-42f8-9fa4-30b82d143abf}" ma:internalName="TaxCatchAll" ma:showField="CatchAllData" ma:web="471390c7-4afd-45f8-b91b-e8cfda4c99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E89857-3B1F-4133-BD57-3EB3796758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AC52CE-CAA2-45BC-8CE0-D08F6661563E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471390c7-4afd-45f8-b91b-e8cfda4c998a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7fd64818-0729-4f28-a145-a621700a1c24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D5F48FC-F496-466D-AD18-0CB01D68D6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FY23</vt:lpstr>
      <vt:lpstr>03.18 (2)</vt:lpstr>
      <vt:lpstr>'FY23'!Print_Area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Na'Son White</dc:creator>
  <cp:keywords/>
  <dc:description/>
  <cp:lastModifiedBy>Letitia Johnson</cp:lastModifiedBy>
  <cp:revision/>
  <dcterms:created xsi:type="dcterms:W3CDTF">2017-04-27T14:19:34Z</dcterms:created>
  <dcterms:modified xsi:type="dcterms:W3CDTF">2023-06-16T16:28:53Z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0x010100BEC25D893A8304459D2E446E8084866E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